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Objects="none"/>
  <mc:AlternateContent xmlns:mc="http://schemas.openxmlformats.org/markup-compatibility/2006">
    <mc:Choice Requires="x15">
      <x15ac:absPath xmlns:x15ac="http://schemas.microsoft.com/office/spreadsheetml/2010/11/ac" url="C:\Documents\MSM Operational Resources\MSM Mission Control Web Uploads\"/>
    </mc:Choice>
  </mc:AlternateContent>
  <xr:revisionPtr revIDLastSave="0" documentId="13_ncr:1_{2A7890CF-A251-4ACF-8135-7F65D789737D}" xr6:coauthVersionLast="47" xr6:coauthVersionMax="47" xr10:uidLastSave="{00000000-0000-0000-0000-000000000000}"/>
  <workbookProtection workbookAlgorithmName="SHA-512" workbookHashValue="AossDHQ+tLHSqllMqxiFt8oWCW6Av/s/LriaXSyNcH157YRwm8SI131atAUiV3httXonF6c4LGJj39MlfBhd1w==" workbookSaltValue="QziX4YKNWvDJC7P/2X6+yQ==" workbookSpinCount="100000" lockStructure="1"/>
  <bookViews>
    <workbookView xWindow="-108" yWindow="-108" windowWidth="23256" windowHeight="12456" activeTab="1" xr2:uid="{00000000-000D-0000-FFFF-FFFF00000000}"/>
  </bookViews>
  <sheets>
    <sheet name="Option 1" sheetId="1" r:id="rId1"/>
    <sheet name="Option 2" sheetId="2" r:id="rId2"/>
  </sheets>
  <definedNames>
    <definedName name="_xlnm.Print_Area" localSheetId="0">'Option 1'!$A$1:$I$60</definedName>
    <definedName name="_xlnm.Print_Area" localSheetId="1">'Option 2'!$A$1:$I$66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2" l="1"/>
  <c r="G48" i="2"/>
  <c r="H48" i="2" s="1"/>
  <c r="I48" i="2" s="1"/>
  <c r="G49" i="2"/>
  <c r="G50" i="2"/>
  <c r="H50" i="2" s="1"/>
  <c r="I50" i="2" s="1"/>
  <c r="G46" i="2"/>
  <c r="G52" i="2" s="1"/>
  <c r="F52" i="2"/>
  <c r="I15" i="2"/>
  <c r="E43" i="2" s="1"/>
  <c r="E54" i="2" s="1"/>
  <c r="E56" i="2" s="1"/>
  <c r="IT4" i="1"/>
  <c r="A4" i="2"/>
  <c r="A4" i="1"/>
  <c r="E16" i="1"/>
  <c r="E17" i="2"/>
  <c r="F44" i="1"/>
  <c r="G44" i="1" s="1"/>
  <c r="I44" i="1" s="1"/>
  <c r="F17" i="2"/>
  <c r="F28" i="2" s="1"/>
  <c r="F27" i="2" s="1"/>
  <c r="F33" i="2" s="1"/>
  <c r="F39" i="2" s="1"/>
  <c r="F43" i="2" s="1"/>
  <c r="F26" i="2"/>
  <c r="G21" i="2"/>
  <c r="G26" i="2" s="1"/>
  <c r="F16" i="1"/>
  <c r="G16" i="1" s="1"/>
  <c r="G20" i="1"/>
  <c r="H20" i="1" s="1"/>
  <c r="H46" i="2"/>
  <c r="I46" i="2"/>
  <c r="H49" i="2"/>
  <c r="I49" i="2" s="1"/>
  <c r="F25" i="1"/>
  <c r="G25" i="1"/>
  <c r="H47" i="2"/>
  <c r="I47" i="2"/>
  <c r="I14" i="1"/>
  <c r="E42" i="1" s="1"/>
  <c r="IS4" i="2"/>
  <c r="H52" i="2" l="1"/>
  <c r="I20" i="1"/>
  <c r="I25" i="1" s="1"/>
  <c r="H25" i="1"/>
  <c r="I52" i="2"/>
  <c r="E47" i="1"/>
  <c r="E49" i="1"/>
  <c r="H44" i="1"/>
  <c r="H21" i="2"/>
  <c r="G27" i="1"/>
  <c r="G26" i="1" s="1"/>
  <c r="G32" i="1" s="1"/>
  <c r="G38" i="1" s="1"/>
  <c r="H16" i="1"/>
  <c r="F27" i="1"/>
  <c r="F26" i="1" s="1"/>
  <c r="F32" i="1" s="1"/>
  <c r="F38" i="1" s="1"/>
  <c r="F42" i="1" s="1"/>
  <c r="F54" i="2"/>
  <c r="F56" i="2" s="1"/>
  <c r="G17" i="2"/>
  <c r="I21" i="2" l="1"/>
  <c r="I26" i="2" s="1"/>
  <c r="H26" i="2"/>
  <c r="F47" i="1"/>
  <c r="G42" i="1"/>
  <c r="F49" i="1"/>
  <c r="I16" i="1"/>
  <c r="I27" i="1" s="1"/>
  <c r="I26" i="1" s="1"/>
  <c r="I32" i="1" s="1"/>
  <c r="I38" i="1" s="1"/>
  <c r="H27" i="1"/>
  <c r="H26" i="1" s="1"/>
  <c r="H32" i="1" s="1"/>
  <c r="H38" i="1" s="1"/>
  <c r="G28" i="2"/>
  <c r="G27" i="2" s="1"/>
  <c r="G33" i="2" s="1"/>
  <c r="G39" i="2" s="1"/>
  <c r="G43" i="2" s="1"/>
  <c r="H17" i="2"/>
  <c r="G49" i="1" l="1"/>
  <c r="H42" i="1"/>
  <c r="G47" i="1"/>
  <c r="G54" i="2"/>
  <c r="G56" i="2" s="1"/>
  <c r="I17" i="2"/>
  <c r="I28" i="2" s="1"/>
  <c r="I27" i="2" s="1"/>
  <c r="I33" i="2" s="1"/>
  <c r="I39" i="2" s="1"/>
  <c r="H28" i="2"/>
  <c r="H27" i="2" s="1"/>
  <c r="H33" i="2" s="1"/>
  <c r="H39" i="2" s="1"/>
  <c r="H43" i="2" s="1"/>
  <c r="H47" i="1" l="1"/>
  <c r="H49" i="1"/>
  <c r="I42" i="1"/>
  <c r="I43" i="2"/>
  <c r="I54" i="2" s="1"/>
  <c r="I56" i="2" s="1"/>
  <c r="H54" i="2"/>
  <c r="H56" i="2" s="1"/>
  <c r="I49" i="1" l="1"/>
  <c r="I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Handasyde</author>
  </authors>
  <commentList>
    <comment ref="I1" authorId="0" shapeId="0" xr:uid="{00000000-0006-0000-0000-000001000000}">
      <text>
        <r>
          <rPr>
            <sz val="12"/>
            <color indexed="81"/>
            <rFont val="Tahoma"/>
            <family val="2"/>
          </rPr>
          <t>Enter the month end date at which the calculation is being made eg: 30/06/04</t>
        </r>
        <r>
          <rPr>
            <sz val="8"/>
            <color indexed="81"/>
            <rFont val="Tahoma"/>
            <family val="2"/>
          </rPr>
          <t xml:space="preserve">
</t>
        </r>
      </text>
    </comment>
    <comment ref="I3" authorId="0" shapeId="0" xr:uid="{00000000-0006-0000-0000-000002000000}">
      <text>
        <r>
          <rPr>
            <sz val="14"/>
            <color indexed="81"/>
            <rFont val="Tahoma"/>
            <family val="2"/>
          </rPr>
          <t>The answer must be either Yes or No</t>
        </r>
      </text>
    </comment>
    <comment ref="I4" authorId="0" shapeId="0" xr:uid="{00000000-0006-0000-0000-000003000000}">
      <text>
        <r>
          <rPr>
            <sz val="14"/>
            <color indexed="81"/>
            <rFont val="Tahoma"/>
            <family val="2"/>
          </rPr>
          <t>Answer must be Yes or No.</t>
        </r>
      </text>
    </comment>
    <comment ref="I6" authorId="0" shapeId="0" xr:uid="{00000000-0006-0000-0000-000004000000}">
      <text>
        <r>
          <rPr>
            <sz val="12"/>
            <color indexed="81"/>
            <rFont val="Tahoma"/>
            <family val="2"/>
          </rPr>
          <t xml:space="preserve">This is the figure as shown in your financial accounts as the balance of your Operating or Trading Account,  it is </t>
        </r>
        <r>
          <rPr>
            <b/>
            <sz val="12"/>
            <color indexed="81"/>
            <rFont val="Tahoma"/>
            <family val="2"/>
          </rPr>
          <t>not</t>
        </r>
        <r>
          <rPr>
            <sz val="12"/>
            <color indexed="81"/>
            <rFont val="Tahoma"/>
            <family val="2"/>
          </rPr>
          <t xml:space="preserve"> your Bank Statement Balance.</t>
        </r>
      </text>
    </comment>
    <comment ref="I7" authorId="0" shapeId="0" xr:uid="{00000000-0006-0000-0000-000005000000}">
      <text>
        <r>
          <rPr>
            <sz val="12"/>
            <color indexed="81"/>
            <rFont val="Tahoma"/>
            <family val="2"/>
          </rPr>
          <t xml:space="preserve">This is the balance of your secondary bank account (such as a GST Bank Account or Investment Account etc.) as shown in your financial accounts.  It is </t>
        </r>
        <r>
          <rPr>
            <b/>
            <sz val="12"/>
            <color indexed="81"/>
            <rFont val="Tahoma"/>
            <family val="2"/>
          </rPr>
          <t>not</t>
        </r>
        <r>
          <rPr>
            <sz val="12"/>
            <color indexed="81"/>
            <rFont val="Tahoma"/>
            <family val="2"/>
          </rPr>
          <t xml:space="preserve"> the balance on your Bank Statement.</t>
        </r>
      </text>
    </comment>
    <comment ref="I9" authorId="0" shapeId="0" xr:uid="{00000000-0006-0000-0000-000006000000}">
      <text>
        <r>
          <rPr>
            <sz val="12"/>
            <color indexed="81"/>
            <rFont val="Tahoma"/>
            <family val="2"/>
          </rPr>
          <t>This is the value, including GST,  less Financed Transactions and including sub intermediary commission, of funds that are able to be drawn from your Trust Account as business income. (Use figure from Item 106 in Winbeat Summary Trial Balance).  Funds cannot be held more than a month in Trust Account.</t>
        </r>
      </text>
    </comment>
    <comment ref="I10" authorId="0" shapeId="0" xr:uid="{00000000-0006-0000-0000-000007000000}">
      <text>
        <r>
          <rPr>
            <sz val="12"/>
            <color indexed="81"/>
            <rFont val="Tahoma"/>
            <family val="2"/>
          </rPr>
          <t>This is the value of any overdraft limits or other credit facilities that you have in place with Banks and other financial institutions that are in the name of the AFS Licensee.  You cannot count promises to pay from owners, personal credit cards, personal credit facilities etc.</t>
        </r>
      </text>
    </comment>
    <comment ref="I11" authorId="0" shapeId="0" xr:uid="{00000000-0006-0000-0000-000008000000}">
      <text>
        <r>
          <rPr>
            <sz val="12"/>
            <color indexed="81"/>
            <rFont val="Tahoma"/>
            <family val="2"/>
          </rPr>
          <t>This is the value of any overdraft limits or other credit facilities that you have in place with Banks and other financial institutions that are in the name of the AFS Licensee.  You cannot count promises to pay from owners, personal credit cards, personal credit facilities etc.</t>
        </r>
      </text>
    </comment>
    <comment ref="I12" authorId="0" shapeId="0" xr:uid="{00000000-0006-0000-0000-000009000000}">
      <text>
        <r>
          <rPr>
            <sz val="12"/>
            <color indexed="81"/>
            <rFont val="Tahoma"/>
            <family val="2"/>
          </rPr>
          <t>This is the value (in cash) that you would be able to generate from the sale of investments or other assets within 5 business days.</t>
        </r>
      </text>
    </comment>
    <comment ref="F18" authorId="0" shapeId="0" xr:uid="{00000000-0006-0000-0000-00000A000000}">
      <text>
        <r>
          <rPr>
            <sz val="12"/>
            <color indexed="81"/>
            <rFont val="Tahoma"/>
            <family val="2"/>
          </rPr>
          <t>This is the anticipated cash to be received from the sale of company assets (eg Cash Trade in for vehicle)</t>
        </r>
      </text>
    </comment>
    <comment ref="F19" authorId="0" shapeId="0" xr:uid="{00000000-0006-0000-0000-00000B000000}">
      <text>
        <r>
          <rPr>
            <sz val="12"/>
            <color indexed="81"/>
            <rFont val="Tahoma"/>
            <family val="2"/>
          </rPr>
          <t xml:space="preserve">This is the value of cash expected to be received by the business as repayment of a loan by a third party or as a loan to the business from shareholders etc.
</t>
        </r>
      </text>
    </comment>
    <comment ref="F20" authorId="0" shapeId="0" xr:uid="{00000000-0006-0000-0000-00000C000000}">
      <text>
        <r>
          <rPr>
            <sz val="12"/>
            <color indexed="81"/>
            <rFont val="Tahoma"/>
            <family val="2"/>
          </rPr>
          <t>Include anticipated Nett GST receipts here. (Approx 4 % of Monthly Revenue), if included must include payments in Outflows Section below, which will auto calculate, but can be overridden.</t>
        </r>
      </text>
    </comment>
    <comment ref="F21" authorId="0" shapeId="0" xr:uid="{00000000-0006-0000-0000-00000D000000}">
      <text>
        <r>
          <rPr>
            <sz val="12"/>
            <color indexed="81"/>
            <rFont val="Tahoma"/>
            <family val="2"/>
          </rPr>
          <t>If you have plans to increase your credit limits enter the amount of the increase here.</t>
        </r>
      </text>
    </comment>
    <comment ref="F22" authorId="0" shapeId="0" xr:uid="{00000000-0006-0000-0000-00000E000000}">
      <text>
        <r>
          <rPr>
            <sz val="12"/>
            <color indexed="81"/>
            <rFont val="Tahoma"/>
            <family val="2"/>
          </rPr>
          <t>If you believe that your Cash Income Budget needs adjusting due to a change in business outcomes or timing differences enter the adjustment here. (negative means income will be lower than expected)</t>
        </r>
      </text>
    </comment>
    <comment ref="F23" authorId="0" shapeId="0" xr:uid="{00000000-0006-0000-0000-00000F000000}">
      <text>
        <r>
          <rPr>
            <sz val="12"/>
            <color indexed="81"/>
            <rFont val="Tahoma"/>
            <family val="2"/>
          </rPr>
          <t>Enter amount of other adjustments here.  Include explanation in comments area below.</t>
        </r>
      </text>
    </comment>
    <comment ref="F29" authorId="0" shapeId="0" xr:uid="{00000000-0006-0000-0000-000010000000}">
      <text>
        <r>
          <rPr>
            <sz val="12"/>
            <color indexed="81"/>
            <rFont val="Tahoma"/>
            <family val="2"/>
          </rPr>
          <t>If you have any planned Capital Purchases that are not included in the budget to be paid for in cash/cheque enter amounts here</t>
        </r>
      </text>
    </comment>
    <comment ref="F30" authorId="0" shapeId="0" xr:uid="{00000000-0006-0000-0000-000011000000}">
      <text>
        <r>
          <rPr>
            <sz val="12"/>
            <color indexed="81"/>
            <rFont val="Tahoma"/>
            <family val="2"/>
          </rPr>
          <t>If you plan to pay dividends (that are not included in budget number below) to shareholders enter amount here.</t>
        </r>
      </text>
    </comment>
    <comment ref="F31" authorId="0" shapeId="0" xr:uid="{00000000-0006-0000-0000-000012000000}">
      <text>
        <r>
          <rPr>
            <sz val="12"/>
            <color indexed="81"/>
            <rFont val="Tahoma"/>
            <family val="2"/>
          </rPr>
          <t>If you are planning to repay in cash any loans of the business enter the amount here.</t>
        </r>
      </text>
    </comment>
    <comment ref="F32" authorId="0" shapeId="0" xr:uid="{00000000-0006-0000-0000-000013000000}">
      <text>
        <r>
          <rPr>
            <sz val="12"/>
            <color indexed="81"/>
            <rFont val="Tahoma"/>
            <family val="2"/>
          </rPr>
          <t>If you expect to make any GST  payments enter amounts here.  Include GST payments only if GST has been included in Bank Account balances above or in Cash Inflows section and has not been included in budget. Auto calculates when GST entered in inflows.</t>
        </r>
      </text>
    </comment>
    <comment ref="F33" authorId="0" shapeId="0" xr:uid="{00000000-0006-0000-0000-000014000000}">
      <text>
        <r>
          <rPr>
            <sz val="12"/>
            <color indexed="81"/>
            <rFont val="Tahoma"/>
            <family val="2"/>
          </rPr>
          <t>Enter any Corporate Tax payments expected to be made that have not been included in the Budget figures.</t>
        </r>
      </text>
    </comment>
    <comment ref="F34" authorId="0" shapeId="0" xr:uid="{00000000-0006-0000-0000-000015000000}">
      <text>
        <r>
          <rPr>
            <sz val="12"/>
            <color indexed="81"/>
            <rFont val="Tahoma"/>
            <family val="2"/>
          </rPr>
          <t>If you plan to reduce the Cash Finance facilities, or they are to be withdrawn or expire enter the amount here.</t>
        </r>
      </text>
    </comment>
    <comment ref="F35" authorId="0" shapeId="0" xr:uid="{00000000-0006-0000-0000-000016000000}">
      <text>
        <r>
          <rPr>
            <sz val="12"/>
            <color indexed="81"/>
            <rFont val="Tahoma"/>
            <family val="2"/>
          </rPr>
          <t>If the expenses for the business shown in the Cash Budget are expected to be higher or lower than budget enter adjustment here.</t>
        </r>
      </text>
    </comment>
    <comment ref="F36" authorId="0" shapeId="0" xr:uid="{00000000-0006-0000-0000-000017000000}">
      <text>
        <r>
          <rPr>
            <sz val="12"/>
            <color indexed="81"/>
            <rFont val="Tahoma"/>
            <family val="2"/>
          </rPr>
          <t>Enter amount of other adjustments here.  Include explanation in comments field below.</t>
        </r>
        <r>
          <rPr>
            <sz val="8"/>
            <color indexed="81"/>
            <rFont val="Tahoma"/>
            <family val="2"/>
          </rPr>
          <t xml:space="preserve">
</t>
        </r>
      </text>
    </comment>
    <comment ref="F40" authorId="0" shapeId="0" xr:uid="{00000000-0006-0000-0000-000018000000}">
      <text>
        <r>
          <rPr>
            <sz val="12"/>
            <color indexed="81"/>
            <rFont val="Tahoma"/>
            <family val="2"/>
          </rPr>
          <t>Enter amount of net cash to be generated from the business as shown in the budget. This would be operating cash inflows less operating cash outflows.</t>
        </r>
      </text>
    </comment>
    <comment ref="E44" authorId="0" shapeId="0" xr:uid="{00000000-0006-0000-0000-000019000000}">
      <text>
        <r>
          <rPr>
            <sz val="12"/>
            <color indexed="81"/>
            <rFont val="Tahoma"/>
            <family val="2"/>
          </rPr>
          <t>Enter the average monthly cash income generated by the business over the past year. Must be equal to or greater than  20 % of any 3 months of cash outflows in the past year or within the next 3 month cycle.</t>
        </r>
      </text>
    </comment>
    <comment ref="A52" authorId="0" shapeId="0" xr:uid="{00000000-0006-0000-0000-00001A000000}">
      <text>
        <r>
          <rPr>
            <sz val="12"/>
            <color indexed="81"/>
            <rFont val="Tahoma"/>
            <family val="2"/>
          </rPr>
          <t>Provide an explanation here for any of the entries above that require further comment.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Handasyde</author>
  </authors>
  <commentList>
    <comment ref="I1" authorId="0" shapeId="0" xr:uid="{00000000-0006-0000-0100-000001000000}">
      <text>
        <r>
          <rPr>
            <sz val="10"/>
            <color indexed="81"/>
            <rFont val="Tahoma"/>
            <family val="2"/>
          </rPr>
          <t>Enter the month end date at which the calculation is being made eg: 30/06/04</t>
        </r>
        <r>
          <rPr>
            <sz val="8"/>
            <color indexed="81"/>
            <rFont val="Tahoma"/>
            <family val="2"/>
          </rPr>
          <t xml:space="preserve">
</t>
        </r>
      </text>
    </comment>
    <comment ref="I3" authorId="0" shapeId="0" xr:uid="{00000000-0006-0000-0100-000002000000}">
      <text>
        <r>
          <rPr>
            <sz val="14"/>
            <color indexed="81"/>
            <rFont val="Tahoma"/>
            <family val="2"/>
          </rPr>
          <t>The answer must be either Yes or No</t>
        </r>
      </text>
    </comment>
    <comment ref="I4" authorId="0" shapeId="0" xr:uid="{00000000-0006-0000-0100-000003000000}">
      <text>
        <r>
          <rPr>
            <sz val="14"/>
            <color indexed="81"/>
            <rFont val="Tahoma"/>
            <family val="2"/>
          </rPr>
          <t>Answer must be Yes or No.</t>
        </r>
      </text>
    </comment>
    <comment ref="I6" authorId="0" shapeId="0" xr:uid="{00000000-0006-0000-0100-000004000000}">
      <text>
        <r>
          <rPr>
            <sz val="12"/>
            <color indexed="81"/>
            <rFont val="Tahoma"/>
            <family val="2"/>
          </rPr>
          <t xml:space="preserve">This is the figure as shown in your financial accounts as the balance of your Operating or Trading Account,  it is </t>
        </r>
        <r>
          <rPr>
            <b/>
            <sz val="12"/>
            <color indexed="81"/>
            <rFont val="Tahoma"/>
            <family val="2"/>
          </rPr>
          <t>not</t>
        </r>
        <r>
          <rPr>
            <sz val="12"/>
            <color indexed="81"/>
            <rFont val="Tahoma"/>
            <family val="2"/>
          </rPr>
          <t xml:space="preserve"> your Bank Statement Balance.</t>
        </r>
      </text>
    </comment>
    <comment ref="I7" authorId="0" shapeId="0" xr:uid="{00000000-0006-0000-0100-000005000000}">
      <text>
        <r>
          <rPr>
            <sz val="12"/>
            <color indexed="81"/>
            <rFont val="Tahoma"/>
            <family val="2"/>
          </rPr>
          <t xml:space="preserve">This is the balance of your secondary bank account (such as a GST Bank Account or Investment Account etc.) as shown in your financial accounts.  It is </t>
        </r>
        <r>
          <rPr>
            <b/>
            <sz val="12"/>
            <color indexed="81"/>
            <rFont val="Tahoma"/>
            <family val="2"/>
          </rPr>
          <t>not</t>
        </r>
        <r>
          <rPr>
            <sz val="12"/>
            <color indexed="81"/>
            <rFont val="Tahoma"/>
            <family val="2"/>
          </rPr>
          <t xml:space="preserve"> the balance on your Bank Statement.</t>
        </r>
      </text>
    </comment>
    <comment ref="I9" authorId="0" shapeId="0" xr:uid="{00000000-0006-0000-0100-000006000000}">
      <text>
        <r>
          <rPr>
            <sz val="12"/>
            <color indexed="81"/>
            <rFont val="Tahoma"/>
            <family val="2"/>
          </rPr>
          <t>This is the value, including GST,  less Financed Transactions and including sub intermediary commission, of funds that are able to be drawn from your Trust Account as business income. (Use figure from Item 106 in Winbeat Summary Trial Balance).  Funds cannot be held more than a month in Trust Account.</t>
        </r>
      </text>
    </comment>
    <comment ref="I10" authorId="0" shapeId="0" xr:uid="{00000000-0006-0000-0100-000007000000}">
      <text>
        <r>
          <rPr>
            <sz val="12"/>
            <color indexed="81"/>
            <rFont val="Tahoma"/>
            <family val="2"/>
          </rPr>
          <t>This is the value of any overdraft limits or other credit facilities that you have in place with Banks and other financial institutions that are in the name of the AFS Licensee.  You cannot count promises to pay from owners, personal credit cards, personal credit facilities etc.</t>
        </r>
      </text>
    </comment>
    <comment ref="I11" authorId="0" shapeId="0" xr:uid="{00000000-0006-0000-0100-000008000000}">
      <text>
        <r>
          <rPr>
            <sz val="12"/>
            <color indexed="81"/>
            <rFont val="Tahoma"/>
            <family val="2"/>
          </rPr>
          <t>This is the value of any overdraft limits or other credit facilities that you have in place with Banks and other financial institutions that are in the name of the AFS Licensee.  You cannot count promises to pay from owners, personal credit cards, personal credit facilities etc.</t>
        </r>
      </text>
    </comment>
    <comment ref="I12" authorId="0" shapeId="0" xr:uid="{00000000-0006-0000-0100-000009000000}">
      <text>
        <r>
          <rPr>
            <sz val="12"/>
            <color indexed="81"/>
            <rFont val="Tahoma"/>
            <family val="2"/>
          </rPr>
          <t>This is the value of any commitments that the business has received from shareholders/directors or related parties etc to provide cash to the business to meet its RG166 Obligations.  Such commitments should be signed and in writing and be for a specified period of time and updated at the end of the period.</t>
        </r>
      </text>
    </comment>
    <comment ref="I13" authorId="0" shapeId="0" xr:uid="{00000000-0006-0000-0100-00000A000000}">
      <text>
        <r>
          <rPr>
            <sz val="12"/>
            <color indexed="81"/>
            <rFont val="Tahoma"/>
            <family val="2"/>
          </rPr>
          <t>This is the value (in cash) that you would be able to generate from the sale of investments or other assets within 5 business days.</t>
        </r>
      </text>
    </comment>
    <comment ref="F19" authorId="0" shapeId="0" xr:uid="{00000000-0006-0000-0100-00000B000000}">
      <text>
        <r>
          <rPr>
            <sz val="12"/>
            <color indexed="81"/>
            <rFont val="Tahoma"/>
            <family val="2"/>
          </rPr>
          <t>This is the anticipated cash to be received from the sale of company assets (eg Cash Trade in for vehicle)</t>
        </r>
      </text>
    </comment>
    <comment ref="F20" authorId="0" shapeId="0" xr:uid="{00000000-0006-0000-0100-00000C000000}">
      <text>
        <r>
          <rPr>
            <sz val="12"/>
            <color indexed="81"/>
            <rFont val="Tahoma"/>
            <family val="2"/>
          </rPr>
          <t xml:space="preserve">This is the value of cash expected to be received by the business as repayment of a loan by a third party or as a loan to the business from shareholders etc.
</t>
        </r>
      </text>
    </comment>
    <comment ref="F21" authorId="0" shapeId="0" xr:uid="{00000000-0006-0000-0100-00000D000000}">
      <text>
        <r>
          <rPr>
            <sz val="12"/>
            <color indexed="81"/>
            <rFont val="Tahoma"/>
            <family val="2"/>
          </rPr>
          <t>Include anticipated Nett GST receipts here. (Approx 4 % of Monthly Revenue), if included must include payments in Outflows Section below, which will auto calculate, but can be overridden.</t>
        </r>
      </text>
    </comment>
    <comment ref="F22" authorId="0" shapeId="0" xr:uid="{00000000-0006-0000-0100-00000E000000}">
      <text>
        <r>
          <rPr>
            <sz val="12"/>
            <color indexed="81"/>
            <rFont val="Tahoma"/>
            <family val="2"/>
          </rPr>
          <t>If you have plans to increase your credit limits enter the amount of the increase here.</t>
        </r>
      </text>
    </comment>
    <comment ref="F23" authorId="0" shapeId="0" xr:uid="{00000000-0006-0000-0100-00000F000000}">
      <text>
        <r>
          <rPr>
            <sz val="12"/>
            <color indexed="81"/>
            <rFont val="Tahoma"/>
            <family val="2"/>
          </rPr>
          <t>If you believe that your Cash Income Budget needs adjusting due to a change in business outcomes or timing differences enter the adjustment here. (negative means income will be lower than expected)</t>
        </r>
      </text>
    </comment>
    <comment ref="F24" authorId="0" shapeId="0" xr:uid="{00000000-0006-0000-0100-000010000000}">
      <text>
        <r>
          <rPr>
            <sz val="12"/>
            <color indexed="81"/>
            <rFont val="Tahoma"/>
            <family val="2"/>
          </rPr>
          <t>Enter amount of other adjustments here.  Include explanation in comments area below.</t>
        </r>
      </text>
    </comment>
    <comment ref="F30" authorId="0" shapeId="0" xr:uid="{00000000-0006-0000-0100-000011000000}">
      <text>
        <r>
          <rPr>
            <sz val="12"/>
            <color indexed="81"/>
            <rFont val="Tahoma"/>
            <family val="2"/>
          </rPr>
          <t>If you have any planned Capital Purchases that are not included in the budget to be paid for in cash/cheque enter amounts here</t>
        </r>
      </text>
    </comment>
    <comment ref="F31" authorId="0" shapeId="0" xr:uid="{00000000-0006-0000-0100-000012000000}">
      <text>
        <r>
          <rPr>
            <sz val="12"/>
            <color indexed="81"/>
            <rFont val="Tahoma"/>
            <family val="2"/>
          </rPr>
          <t>If you plan to pay dividends (that are not included in budget number below) to shareholders enter amount here.</t>
        </r>
      </text>
    </comment>
    <comment ref="F32" authorId="0" shapeId="0" xr:uid="{00000000-0006-0000-0100-000013000000}">
      <text>
        <r>
          <rPr>
            <sz val="12"/>
            <color indexed="81"/>
            <rFont val="Tahoma"/>
            <family val="2"/>
          </rPr>
          <t>If you are planning to repay in cash any loans of the business enter the amount here.</t>
        </r>
      </text>
    </comment>
    <comment ref="F33" authorId="0" shapeId="0" xr:uid="{00000000-0006-0000-0100-000014000000}">
      <text>
        <r>
          <rPr>
            <sz val="12"/>
            <color indexed="81"/>
            <rFont val="Tahoma"/>
            <family val="2"/>
          </rPr>
          <t>If you expect to make any GST  payments enter amounts here.  Include GST payments only if GST has been included in Bank Account balances above or in Cash Inflows section and has not been included in budget. Auto calculates when GST entered in inflows.</t>
        </r>
      </text>
    </comment>
    <comment ref="F34" authorId="0" shapeId="0" xr:uid="{00000000-0006-0000-0100-000015000000}">
      <text>
        <r>
          <rPr>
            <sz val="12"/>
            <color indexed="81"/>
            <rFont val="Tahoma"/>
            <family val="2"/>
          </rPr>
          <t>Enter any Corporate Tax payments expected to be made that have not been included in the Budget figures.</t>
        </r>
      </text>
    </comment>
    <comment ref="F35" authorId="0" shapeId="0" xr:uid="{00000000-0006-0000-0100-000016000000}">
      <text>
        <r>
          <rPr>
            <sz val="12"/>
            <color indexed="81"/>
            <rFont val="Tahoma"/>
            <family val="2"/>
          </rPr>
          <t>If you plan to reduce the Cash Finance facilities, or they are to be withdrawn or expire enter the amount here.</t>
        </r>
      </text>
    </comment>
    <comment ref="F36" authorId="0" shapeId="0" xr:uid="{00000000-0006-0000-0100-000017000000}">
      <text>
        <r>
          <rPr>
            <sz val="12"/>
            <color indexed="81"/>
            <rFont val="Tahoma"/>
            <family val="2"/>
          </rPr>
          <t>If the expenses for the business shown in the Cash Budget are expected to be higher or lower than budget enter adjustment here.</t>
        </r>
      </text>
    </comment>
    <comment ref="F37" authorId="0" shapeId="0" xr:uid="{00000000-0006-0000-0100-000018000000}">
      <text>
        <r>
          <rPr>
            <sz val="12"/>
            <color indexed="81"/>
            <rFont val="Tahoma"/>
            <family val="2"/>
          </rPr>
          <t>Enter amount of other adjustments here.  Include explanation in comments field below.</t>
        </r>
        <r>
          <rPr>
            <sz val="8"/>
            <color indexed="81"/>
            <rFont val="Tahoma"/>
            <family val="2"/>
          </rPr>
          <t xml:space="preserve">
</t>
        </r>
      </text>
    </comment>
    <comment ref="F41" authorId="0" shapeId="0" xr:uid="{00000000-0006-0000-0100-000019000000}">
      <text>
        <r>
          <rPr>
            <sz val="12"/>
            <color indexed="81"/>
            <rFont val="Tahoma"/>
            <family val="2"/>
          </rPr>
          <t>Enter amount of net cash to be generated from the business as shown in the budget. This would be operating income less operating cash outflows.</t>
        </r>
      </text>
    </comment>
    <comment ref="F46" authorId="0" shapeId="0" xr:uid="{00000000-0006-0000-0100-00001A000000}">
      <text>
        <r>
          <rPr>
            <sz val="12"/>
            <color indexed="81"/>
            <rFont val="Tahoma"/>
            <family val="2"/>
          </rPr>
          <t>Estimated Income value of largest client in month.</t>
        </r>
      </text>
    </comment>
    <comment ref="F47" authorId="0" shapeId="0" xr:uid="{00000000-0006-0000-0100-00001B000000}">
      <text>
        <r>
          <rPr>
            <sz val="12"/>
            <color indexed="81"/>
            <rFont val="Tahoma"/>
            <family val="2"/>
          </rPr>
          <t>Estimated value of loss of income usually 10 % of months income.</t>
        </r>
      </text>
    </comment>
    <comment ref="F48" authorId="0" shapeId="0" xr:uid="{00000000-0006-0000-0100-00001C000000}">
      <text>
        <r>
          <rPr>
            <sz val="12"/>
            <color indexed="81"/>
            <rFont val="Tahoma"/>
            <family val="2"/>
          </rPr>
          <t>Estimate impact of commission change from largest insurer/product.</t>
        </r>
      </text>
    </comment>
    <comment ref="F49" authorId="0" shapeId="0" xr:uid="{00000000-0006-0000-0100-00001D000000}">
      <text>
        <r>
          <rPr>
            <sz val="12"/>
            <color indexed="81"/>
            <rFont val="Tahoma"/>
            <family val="2"/>
          </rPr>
          <t>Estimate increase in cash outflows/expenses, usually 10 % of expenses.</t>
        </r>
      </text>
    </comment>
    <comment ref="F50" authorId="0" shapeId="0" xr:uid="{00000000-0006-0000-0100-00001E000000}">
      <text>
        <r>
          <rPr>
            <sz val="12"/>
            <color indexed="81"/>
            <rFont val="Tahoma"/>
            <family val="2"/>
          </rPr>
          <t>Value of any other business contingencies.</t>
        </r>
      </text>
    </comment>
    <comment ref="A59" authorId="0" shapeId="0" xr:uid="{00000000-0006-0000-0100-00001F000000}">
      <text>
        <r>
          <rPr>
            <sz val="10"/>
            <color indexed="81"/>
            <rFont val="Tahoma"/>
            <family val="2"/>
          </rPr>
          <t>Provide an explanation here for any of the entries above that require further comment.</t>
        </r>
      </text>
    </comment>
  </commentList>
</comments>
</file>

<file path=xl/sharedStrings.xml><?xml version="1.0" encoding="utf-8"?>
<sst xmlns="http://schemas.openxmlformats.org/spreadsheetml/2006/main" count="98" uniqueCount="57">
  <si>
    <t>As at</t>
  </si>
  <si>
    <t>Plus</t>
  </si>
  <si>
    <t>Total current cash facilities of the business</t>
  </si>
  <si>
    <t>Less</t>
  </si>
  <si>
    <t>Capital Purchases</t>
  </si>
  <si>
    <t>Other (Please detail)</t>
  </si>
  <si>
    <t>Sale of Capital equipment</t>
  </si>
  <si>
    <t xml:space="preserve">Receipt of loan funds </t>
  </si>
  <si>
    <t>Other (Please Detail)</t>
  </si>
  <si>
    <t>Anticipated Total Cash Position</t>
  </si>
  <si>
    <t>Increase in Finance Facilities</t>
  </si>
  <si>
    <t>Reduction in Finance Facilities</t>
  </si>
  <si>
    <t>Required Cash Position</t>
  </si>
  <si>
    <t>Date</t>
  </si>
  <si>
    <t>___  /  ___  /  ___</t>
  </si>
  <si>
    <t>Income Adjustment (Vs Budget)</t>
  </si>
  <si>
    <t>Expense Adjustment (Vs Budget)</t>
  </si>
  <si>
    <t>Comments/Explanations</t>
  </si>
  <si>
    <t>Signed By</t>
  </si>
  <si>
    <t>Payment of loans (Not Credit Facilities)</t>
  </si>
  <si>
    <t>GST buildup</t>
  </si>
  <si>
    <t>Surplus/Shortage of Funds</t>
  </si>
  <si>
    <t>Other assets (Convert to cash in 5 business days)</t>
  </si>
  <si>
    <t>Based on average month's cash payments (Expenses, Taxes, Dividends, Loan Payments) to provide safety buffer,  use the higher of budget or last years actual expenses,  minimum required is 20 % of highest 3 months expenses)</t>
  </si>
  <si>
    <t>Plus/Minus Net Cash Budget Projections</t>
  </si>
  <si>
    <t>GST Payments</t>
  </si>
  <si>
    <t>Corporate Tax Payments</t>
  </si>
  <si>
    <t>Cash inflows (Not in Budget)</t>
  </si>
  <si>
    <t xml:space="preserve">Cash Outflows (Not in Budget) </t>
  </si>
  <si>
    <t>Total Cash Inflows (Not in Budget)</t>
  </si>
  <si>
    <t>Total Cash Outflows (Not in Budget)</t>
  </si>
  <si>
    <t>Balance in Bank Account 1 (As per General Ledger/Trial Balance)</t>
  </si>
  <si>
    <t>Balance in Bank Account 2 (As per general Ledger/Trial Balance)</t>
  </si>
  <si>
    <t>Finance facility No 1.  (Overdraft/Credit Card etc)</t>
  </si>
  <si>
    <t>Finance facility No 2.  (Overdraft/Credit Card etc)</t>
  </si>
  <si>
    <t>I have reviewed the above financial projections and status of the business and believe it is and will continue</t>
  </si>
  <si>
    <t>the actual cash position achieved and noted any significant anomalies above.</t>
  </si>
  <si>
    <t>Adverse Commercial Contingencies</t>
  </si>
  <si>
    <t>Loss of Large Client</t>
  </si>
  <si>
    <t>Drop in Sales</t>
  </si>
  <si>
    <t>Drop in commission</t>
  </si>
  <si>
    <t>Increase in expenses</t>
  </si>
  <si>
    <t>Other cash adjustments</t>
  </si>
  <si>
    <t>Adjusted Final Cash Projection</t>
  </si>
  <si>
    <t>Balance in Bank Account 2 (As per General Ledger/Trial Balance)</t>
  </si>
  <si>
    <t>Monies owing to business (In Trust Account - Paid out every month)</t>
  </si>
  <si>
    <t>Total Contingency Impact</t>
  </si>
  <si>
    <t>Yes</t>
  </si>
  <si>
    <t>No</t>
  </si>
  <si>
    <t>Has the business been trading profitably since the beginnning of the current financial year</t>
  </si>
  <si>
    <t>Other Cash Sources (Directors Loans etc.)</t>
  </si>
  <si>
    <t>RG166 Compliance Worksheet - Option 1</t>
  </si>
  <si>
    <t>RG166 Compliance Worksheet - Option 2</t>
  </si>
  <si>
    <t>to meet its financial obligations under RG166.  I have also reviewed the prior months cash projections against</t>
  </si>
  <si>
    <t>Compliance with RG166</t>
  </si>
  <si>
    <t>Dividends/Distributions</t>
  </si>
  <si>
    <t>Dividend / Distributions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</si>
</sst>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quot;$&quot;#,##0"/>
    <numFmt numFmtId="166" formatCode="mm/dd/yy"/>
    <numFmt numFmtId="167" formatCode="dd\-mmm\-yy"/>
    <numFmt numFmtId="168" formatCode="#,###"/>
    <numFmt numFmtId="169" formatCode=";;;"/>
  </numFmts>
  <fonts count="14" x14ac:knownFonts="1">
    <font>
      <sz val="10"/>
      <name val="Arial"/>
    </font>
    <font>
      <b/>
      <sz val="10"/>
      <name val="Arial"/>
      <family val="2"/>
    </font>
    <font>
      <b/>
      <sz val="12"/>
      <name val="Arial"/>
      <family val="2"/>
    </font>
    <font>
      <sz val="12"/>
      <name val="Arial"/>
      <family val="2"/>
    </font>
    <font>
      <sz val="8"/>
      <color indexed="81"/>
      <name val="Tahoma"/>
      <family val="2"/>
    </font>
    <font>
      <sz val="10"/>
      <name val="Arial"/>
      <family val="2"/>
    </font>
    <font>
      <sz val="9"/>
      <name val="Arial"/>
      <family val="2"/>
    </font>
    <font>
      <b/>
      <sz val="18"/>
      <name val="Arial"/>
      <family val="2"/>
    </font>
    <font>
      <sz val="10"/>
      <color indexed="81"/>
      <name val="Tahoma"/>
      <family val="2"/>
    </font>
    <font>
      <b/>
      <sz val="12"/>
      <color indexed="81"/>
      <name val="Tahoma"/>
      <family val="2"/>
    </font>
    <font>
      <sz val="12"/>
      <color indexed="81"/>
      <name val="Tahoma"/>
      <family val="2"/>
    </font>
    <font>
      <b/>
      <sz val="11"/>
      <name val="Arial"/>
      <family val="2"/>
    </font>
    <font>
      <sz val="11"/>
      <name val="Arial"/>
      <family val="2"/>
    </font>
    <font>
      <sz val="14"/>
      <color indexed="8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34"/>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xf numFmtId="0" fontId="2" fillId="0" borderId="0" xfId="0" applyFont="1"/>
    <xf numFmtId="0" fontId="3" fillId="0" borderId="0" xfId="0" applyFont="1"/>
    <xf numFmtId="0" fontId="3" fillId="0" borderId="1" xfId="0" applyFont="1" applyBorder="1"/>
    <xf numFmtId="0" fontId="3" fillId="0" borderId="2" xfId="0" applyFont="1" applyBorder="1"/>
    <xf numFmtId="0" fontId="2" fillId="0" borderId="2" xfId="0" applyFont="1" applyBorder="1"/>
    <xf numFmtId="0" fontId="3" fillId="0" borderId="3" xfId="0" applyFont="1" applyBorder="1"/>
    <xf numFmtId="0" fontId="0" fillId="0" borderId="0" xfId="0" applyProtection="1">
      <protection hidden="1"/>
    </xf>
    <xf numFmtId="167" fontId="0" fillId="0" borderId="0" xfId="0" applyNumberFormat="1" applyProtection="1">
      <protection hidden="1"/>
    </xf>
    <xf numFmtId="0" fontId="0" fillId="2" borderId="0" xfId="0" applyFill="1" applyProtection="1">
      <protection hidden="1"/>
    </xf>
    <xf numFmtId="166" fontId="0" fillId="2" borderId="0" xfId="0" applyNumberFormat="1" applyFill="1" applyProtection="1">
      <protection hidden="1"/>
    </xf>
    <xf numFmtId="0" fontId="0" fillId="2" borderId="0" xfId="0" applyFill="1"/>
    <xf numFmtId="0" fontId="1" fillId="2" borderId="0" xfId="0" applyFont="1" applyFill="1"/>
    <xf numFmtId="0" fontId="7" fillId="0" borderId="4" xfId="0" applyFont="1" applyBorder="1"/>
    <xf numFmtId="0" fontId="11" fillId="0" borderId="5" xfId="0" applyFont="1" applyBorder="1"/>
    <xf numFmtId="0" fontId="12" fillId="0" borderId="1" xfId="0" applyFont="1" applyBorder="1"/>
    <xf numFmtId="165" fontId="12" fillId="3" borderId="6" xfId="0" applyNumberFormat="1" applyFont="1" applyFill="1" applyBorder="1" applyProtection="1">
      <protection locked="0"/>
    </xf>
    <xf numFmtId="0" fontId="11" fillId="0" borderId="7" xfId="0" applyFont="1" applyBorder="1"/>
    <xf numFmtId="0" fontId="12" fillId="0" borderId="0" xfId="0" applyFont="1"/>
    <xf numFmtId="165" fontId="12" fillId="3" borderId="8" xfId="0" applyNumberFormat="1" applyFont="1" applyFill="1" applyBorder="1" applyProtection="1">
      <protection locked="0"/>
    </xf>
    <xf numFmtId="0" fontId="12" fillId="0" borderId="8" xfId="0" applyFont="1" applyBorder="1"/>
    <xf numFmtId="0" fontId="11" fillId="0" borderId="0" xfId="0" applyFont="1"/>
    <xf numFmtId="0" fontId="11" fillId="3" borderId="0" xfId="0" applyFont="1" applyFill="1" applyProtection="1">
      <protection locked="0"/>
    </xf>
    <xf numFmtId="0" fontId="11" fillId="0" borderId="9" xfId="0" applyFont="1" applyBorder="1"/>
    <xf numFmtId="0" fontId="12" fillId="0" borderId="2" xfId="0" applyFont="1" applyBorder="1"/>
    <xf numFmtId="168" fontId="12" fillId="0" borderId="2" xfId="0" applyNumberFormat="1" applyFont="1" applyBorder="1" applyProtection="1">
      <protection hidden="1"/>
    </xf>
    <xf numFmtId="165" fontId="12" fillId="0" borderId="10" xfId="0" applyNumberFormat="1" applyFont="1" applyBorder="1"/>
    <xf numFmtId="0" fontId="12" fillId="0" borderId="3" xfId="0" applyFont="1" applyBorder="1"/>
    <xf numFmtId="0" fontId="11" fillId="0" borderId="1" xfId="0" applyFont="1" applyBorder="1"/>
    <xf numFmtId="17" fontId="11" fillId="0" borderId="1" xfId="0" applyNumberFormat="1" applyFont="1" applyBorder="1" applyAlignment="1">
      <alignment horizontal="center"/>
    </xf>
    <xf numFmtId="17" fontId="11" fillId="0" borderId="0" xfId="0" applyNumberFormat="1" applyFont="1" applyAlignment="1">
      <alignment horizontal="center"/>
    </xf>
    <xf numFmtId="17" fontId="11" fillId="0" borderId="6" xfId="0" applyNumberFormat="1" applyFont="1" applyBorder="1" applyAlignment="1">
      <alignment horizontal="center"/>
    </xf>
    <xf numFmtId="165" fontId="12" fillId="3" borderId="0" xfId="0" applyNumberFormat="1" applyFont="1" applyFill="1" applyProtection="1">
      <protection locked="0"/>
    </xf>
    <xf numFmtId="165" fontId="12" fillId="0" borderId="0" xfId="0" applyNumberFormat="1" applyFont="1"/>
    <xf numFmtId="165" fontId="12" fillId="0" borderId="8" xfId="0" applyNumberFormat="1" applyFont="1" applyBorder="1"/>
    <xf numFmtId="0" fontId="11" fillId="0" borderId="2" xfId="0" applyFont="1" applyBorder="1"/>
    <xf numFmtId="165" fontId="12" fillId="0" borderId="2" xfId="0" applyNumberFormat="1" applyFont="1" applyBorder="1"/>
    <xf numFmtId="0" fontId="11" fillId="0" borderId="3" xfId="0" applyFont="1" applyBorder="1"/>
    <xf numFmtId="165" fontId="12" fillId="0" borderId="3" xfId="0" applyNumberFormat="1" applyFont="1" applyBorder="1" applyProtection="1">
      <protection hidden="1"/>
    </xf>
    <xf numFmtId="165" fontId="12" fillId="0" borderId="3" xfId="0" applyNumberFormat="1" applyFont="1" applyBorder="1"/>
    <xf numFmtId="0" fontId="11" fillId="0" borderId="4" xfId="0" applyFont="1" applyBorder="1"/>
    <xf numFmtId="165" fontId="12" fillId="3" borderId="3" xfId="0" applyNumberFormat="1" applyFont="1" applyFill="1" applyBorder="1" applyProtection="1">
      <protection locked="0"/>
    </xf>
    <xf numFmtId="165" fontId="12" fillId="3" borderId="11" xfId="0" applyNumberFormat="1" applyFont="1" applyFill="1" applyBorder="1" applyProtection="1">
      <protection locked="0"/>
    </xf>
    <xf numFmtId="165" fontId="12" fillId="0" borderId="11" xfId="0" applyNumberFormat="1" applyFont="1" applyBorder="1"/>
    <xf numFmtId="165" fontId="12" fillId="0" borderId="1" xfId="0" applyNumberFormat="1" applyFont="1" applyBorder="1"/>
    <xf numFmtId="165" fontId="12" fillId="0" borderId="6" xfId="0" applyNumberFormat="1" applyFont="1" applyBorder="1"/>
    <xf numFmtId="164" fontId="12" fillId="0" borderId="3" xfId="0" applyNumberFormat="1" applyFont="1" applyBorder="1"/>
    <xf numFmtId="164" fontId="12" fillId="0" borderId="11" xfId="0" applyNumberFormat="1" applyFont="1" applyBorder="1"/>
    <xf numFmtId="0" fontId="12" fillId="2" borderId="0" xfId="0" applyFont="1" applyFill="1"/>
    <xf numFmtId="0" fontId="12" fillId="0" borderId="3" xfId="0" applyFont="1" applyBorder="1" applyAlignment="1">
      <alignment horizontal="center"/>
    </xf>
    <xf numFmtId="0" fontId="12" fillId="0" borderId="11" xfId="0" applyFont="1" applyBorder="1" applyAlignment="1">
      <alignment horizontal="center"/>
    </xf>
    <xf numFmtId="0" fontId="12" fillId="0" borderId="0" xfId="0" applyFont="1" applyAlignment="1">
      <alignment horizontal="center"/>
    </xf>
    <xf numFmtId="0" fontId="12" fillId="0" borderId="1" xfId="0" applyFont="1" applyBorder="1" applyAlignment="1">
      <alignment horizontal="center"/>
    </xf>
    <xf numFmtId="0" fontId="12" fillId="0" borderId="6" xfId="0" applyFont="1" applyBorder="1" applyAlignment="1">
      <alignment horizontal="center"/>
    </xf>
    <xf numFmtId="0" fontId="11" fillId="2" borderId="0" xfId="0" applyFont="1" applyFill="1"/>
    <xf numFmtId="165" fontId="12" fillId="4" borderId="1" xfId="0" applyNumberFormat="1" applyFont="1" applyFill="1" applyBorder="1"/>
    <xf numFmtId="165" fontId="12" fillId="4" borderId="6" xfId="0" applyNumberFormat="1" applyFont="1" applyFill="1" applyBorder="1"/>
    <xf numFmtId="0" fontId="11" fillId="5" borderId="0" xfId="0" applyFont="1" applyFill="1" applyProtection="1">
      <protection locked="0"/>
    </xf>
    <xf numFmtId="165" fontId="12" fillId="4" borderId="0" xfId="0" applyNumberFormat="1" applyFont="1" applyFill="1"/>
    <xf numFmtId="165" fontId="12" fillId="4" borderId="8" xfId="0" applyNumberFormat="1" applyFont="1" applyFill="1" applyBorder="1"/>
    <xf numFmtId="165" fontId="12" fillId="4" borderId="2" xfId="0" applyNumberFormat="1" applyFont="1" applyFill="1" applyBorder="1" applyAlignment="1">
      <alignment horizontal="right"/>
    </xf>
    <xf numFmtId="165" fontId="12" fillId="4" borderId="10" xfId="0" applyNumberFormat="1" applyFont="1" applyFill="1" applyBorder="1" applyAlignment="1">
      <alignment horizontal="right"/>
    </xf>
    <xf numFmtId="165" fontId="12" fillId="4" borderId="0" xfId="0" applyNumberFormat="1" applyFont="1" applyFill="1" applyAlignment="1">
      <alignment horizontal="right"/>
    </xf>
    <xf numFmtId="15" fontId="12" fillId="3" borderId="11" xfId="0" applyNumberFormat="1" applyFont="1" applyFill="1" applyBorder="1" applyProtection="1">
      <protection locked="0"/>
    </xf>
    <xf numFmtId="0" fontId="11" fillId="0" borderId="3" xfId="0" applyFont="1" applyBorder="1" applyAlignment="1">
      <alignment horizontal="right"/>
    </xf>
    <xf numFmtId="0" fontId="7" fillId="0" borderId="0" xfId="0" applyFont="1"/>
    <xf numFmtId="0" fontId="11" fillId="0" borderId="0" xfId="0" applyFont="1" applyAlignment="1">
      <alignment horizontal="right"/>
    </xf>
    <xf numFmtId="0" fontId="11" fillId="0" borderId="1" xfId="0" applyFont="1" applyBorder="1" applyAlignment="1" applyProtection="1">
      <alignment horizontal="right"/>
      <protection hidden="1"/>
    </xf>
    <xf numFmtId="0" fontId="11" fillId="0" borderId="2" xfId="0" applyFont="1" applyBorder="1" applyAlignment="1" applyProtection="1">
      <alignment horizontal="right"/>
      <protection hidden="1"/>
    </xf>
    <xf numFmtId="169" fontId="12" fillId="0" borderId="0" xfId="0" applyNumberFormat="1" applyFont="1"/>
    <xf numFmtId="15" fontId="12" fillId="3" borderId="6" xfId="0" applyNumberFormat="1" applyFont="1" applyFill="1" applyBorder="1" applyAlignment="1" applyProtection="1">
      <alignment horizontal="center"/>
      <protection locked="0"/>
    </xf>
    <xf numFmtId="15" fontId="12" fillId="3" borderId="10" xfId="0" applyNumberFormat="1" applyFont="1" applyFill="1" applyBorder="1" applyAlignment="1" applyProtection="1">
      <alignment horizontal="center"/>
      <protection locked="0"/>
    </xf>
    <xf numFmtId="165" fontId="12" fillId="0" borderId="10" xfId="0" applyNumberFormat="1" applyFont="1" applyBorder="1" applyAlignment="1">
      <alignment horizontal="right"/>
    </xf>
    <xf numFmtId="0" fontId="1" fillId="2" borderId="0" xfId="0" applyFont="1" applyFill="1" applyProtection="1">
      <protection hidden="1"/>
    </xf>
    <xf numFmtId="15" fontId="12" fillId="0" borderId="0" xfId="0" applyNumberFormat="1" applyFont="1"/>
    <xf numFmtId="165" fontId="12" fillId="3" borderId="1" xfId="0" applyNumberFormat="1" applyFont="1" applyFill="1" applyBorder="1" applyProtection="1">
      <protection locked="0"/>
    </xf>
    <xf numFmtId="0" fontId="5" fillId="3" borderId="7" xfId="0" applyFont="1" applyFill="1" applyBorder="1" applyAlignment="1" applyProtection="1">
      <alignment horizontal="left" wrapText="1"/>
      <protection locked="0"/>
    </xf>
    <xf numFmtId="0" fontId="5" fillId="3" borderId="0" xfId="0" applyFont="1" applyFill="1" applyAlignment="1" applyProtection="1">
      <alignment horizontal="left" wrapText="1"/>
      <protection locked="0"/>
    </xf>
    <xf numFmtId="0" fontId="5" fillId="3" borderId="8" xfId="0" applyFont="1" applyFill="1" applyBorder="1" applyAlignment="1" applyProtection="1">
      <alignment horizontal="left" wrapText="1"/>
      <protection locked="0"/>
    </xf>
    <xf numFmtId="0" fontId="5" fillId="3" borderId="9" xfId="0" applyFont="1" applyFill="1" applyBorder="1" applyAlignment="1" applyProtection="1">
      <alignment horizontal="left" wrapText="1"/>
      <protection locked="0"/>
    </xf>
    <xf numFmtId="0" fontId="5" fillId="3" borderId="2" xfId="0" applyFont="1" applyFill="1" applyBorder="1" applyAlignment="1" applyProtection="1">
      <alignment horizontal="left" wrapText="1"/>
      <protection locked="0"/>
    </xf>
    <xf numFmtId="0" fontId="5" fillId="3" borderId="10" xfId="0" applyFont="1" applyFill="1" applyBorder="1" applyAlignment="1" applyProtection="1">
      <alignment horizontal="left" wrapText="1"/>
      <protection locked="0"/>
    </xf>
    <xf numFmtId="0" fontId="6" fillId="0" borderId="9" xfId="0" applyFont="1" applyBorder="1" applyAlignment="1">
      <alignment horizontal="left" wrapText="1"/>
    </xf>
    <xf numFmtId="0" fontId="6" fillId="0" borderId="2" xfId="0" applyFont="1" applyBorder="1" applyAlignment="1">
      <alignment horizontal="left" wrapText="1"/>
    </xf>
    <xf numFmtId="0" fontId="6" fillId="0" borderId="10"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61"/>
  <sheetViews>
    <sheetView topLeftCell="A13" workbookViewId="0">
      <selection activeCell="I18" sqref="I18"/>
    </sheetView>
  </sheetViews>
  <sheetFormatPr defaultColWidth="9.109375" defaultRowHeight="13.2" zeroHeight="1" x14ac:dyDescent="0.25"/>
  <cols>
    <col min="1" max="1" width="5" style="1" customWidth="1"/>
    <col min="2" max="4" width="10.6640625" customWidth="1"/>
    <col min="5" max="9" width="12.6640625" customWidth="1"/>
    <col min="10" max="253" width="9.109375" hidden="1" customWidth="1"/>
    <col min="254" max="254" width="22.77734375" style="12" customWidth="1"/>
    <col min="255" max="255" width="17.21875" style="12" customWidth="1"/>
    <col min="256" max="16384" width="9.109375" style="12"/>
  </cols>
  <sheetData>
    <row r="1" spans="1:256" s="8" customFormat="1" ht="22.5" customHeight="1" x14ac:dyDescent="0.4">
      <c r="A1" s="14" t="s">
        <v>51</v>
      </c>
      <c r="B1" s="7"/>
      <c r="C1" s="7"/>
      <c r="D1" s="7"/>
      <c r="E1" s="7"/>
      <c r="F1" s="7"/>
      <c r="G1" s="7"/>
      <c r="H1" s="65" t="s">
        <v>0</v>
      </c>
      <c r="I1" s="64">
        <v>45077</v>
      </c>
      <c r="J1" s="9"/>
      <c r="IT1" s="10"/>
      <c r="IU1" s="10"/>
      <c r="IV1" s="10"/>
    </row>
    <row r="2" spans="1:256" s="8" customFormat="1" ht="6" customHeight="1" x14ac:dyDescent="0.4">
      <c r="A2" s="66"/>
      <c r="B2" s="3"/>
      <c r="C2" s="3"/>
      <c r="D2" s="3"/>
      <c r="E2" s="3"/>
      <c r="F2" s="3"/>
      <c r="G2" s="3"/>
      <c r="H2" s="67"/>
      <c r="I2" s="75"/>
      <c r="J2" s="9"/>
      <c r="IT2" s="10"/>
      <c r="IU2" s="10"/>
      <c r="IV2" s="10"/>
    </row>
    <row r="3" spans="1:256" s="8" customFormat="1" ht="15.6" customHeight="1" x14ac:dyDescent="0.25">
      <c r="A3" s="15" t="s">
        <v>49</v>
      </c>
      <c r="B3" s="4"/>
      <c r="C3" s="4"/>
      <c r="D3" s="4"/>
      <c r="E3" s="4"/>
      <c r="F3" s="4"/>
      <c r="G3" s="4"/>
      <c r="H3" s="68"/>
      <c r="I3" s="71"/>
      <c r="J3" s="9"/>
      <c r="IT3" s="10"/>
      <c r="IU3" s="10"/>
      <c r="IV3" s="10"/>
    </row>
    <row r="4" spans="1:256" s="8" customFormat="1" ht="17.55" customHeight="1" x14ac:dyDescent="0.25">
      <c r="A4" s="24" t="str">
        <f>IF(I3="No","Please confirm that company Assets exceed Liabilities","Company Financial Solvency confirmed")</f>
        <v>Company Financial Solvency confirmed</v>
      </c>
      <c r="B4" s="5"/>
      <c r="C4" s="5"/>
      <c r="D4" s="5"/>
      <c r="E4" s="5"/>
      <c r="F4" s="5"/>
      <c r="G4" s="5"/>
      <c r="H4" s="69"/>
      <c r="I4" s="72"/>
      <c r="J4" s="9"/>
      <c r="IT4" s="74" t="str">
        <f>IF(I4="No","Refer to Responsible Officer - Solvency Test Failed"," ")</f>
        <v xml:space="preserve"> </v>
      </c>
      <c r="IU4" s="10"/>
      <c r="IV4" s="10"/>
    </row>
    <row r="5" spans="1:256" s="8" customFormat="1" ht="5.0999999999999996" customHeight="1" x14ac:dyDescent="0.3">
      <c r="A5" s="2"/>
      <c r="B5" s="3"/>
      <c r="C5" s="3"/>
      <c r="D5" s="3"/>
      <c r="E5" s="3"/>
      <c r="F5" s="3"/>
      <c r="G5" s="3"/>
      <c r="H5" s="3"/>
      <c r="I5" s="3"/>
      <c r="IT5" s="10"/>
      <c r="IU5" s="10"/>
      <c r="IV5" s="10"/>
    </row>
    <row r="6" spans="1:256" s="8" customFormat="1" ht="13.8" x14ac:dyDescent="0.25">
      <c r="A6" s="15" t="s">
        <v>31</v>
      </c>
      <c r="B6" s="16"/>
      <c r="C6" s="16"/>
      <c r="D6" s="16"/>
      <c r="E6" s="16"/>
      <c r="F6" s="16"/>
      <c r="G6" s="16"/>
      <c r="H6" s="16"/>
      <c r="I6" s="17">
        <v>0</v>
      </c>
      <c r="IT6" s="10"/>
      <c r="IU6" s="10"/>
      <c r="IV6" s="11"/>
    </row>
    <row r="7" spans="1:256" s="8" customFormat="1" ht="13.8" x14ac:dyDescent="0.25">
      <c r="A7" s="18" t="s">
        <v>44</v>
      </c>
      <c r="B7" s="19"/>
      <c r="C7" s="19"/>
      <c r="D7" s="19"/>
      <c r="E7" s="19"/>
      <c r="F7" s="19"/>
      <c r="G7" s="19"/>
      <c r="H7" s="70" t="s">
        <v>47</v>
      </c>
      <c r="I7" s="20">
        <v>0</v>
      </c>
      <c r="IT7" s="10"/>
      <c r="IU7" s="10"/>
      <c r="IV7" s="10"/>
    </row>
    <row r="8" spans="1:256" s="8" customFormat="1" ht="7.5" customHeight="1" x14ac:dyDescent="0.25">
      <c r="A8" s="18"/>
      <c r="B8" s="19"/>
      <c r="C8" s="19"/>
      <c r="D8" s="19"/>
      <c r="E8" s="19"/>
      <c r="F8" s="19"/>
      <c r="G8" s="19"/>
      <c r="H8" s="70" t="s">
        <v>48</v>
      </c>
      <c r="I8" s="21"/>
      <c r="IT8" s="10"/>
      <c r="IU8" s="10"/>
      <c r="IV8" s="10"/>
    </row>
    <row r="9" spans="1:256" s="8" customFormat="1" ht="13.8" x14ac:dyDescent="0.25">
      <c r="A9" s="18" t="s">
        <v>1</v>
      </c>
      <c r="B9" s="22" t="s">
        <v>45</v>
      </c>
      <c r="C9" s="19"/>
      <c r="D9" s="19"/>
      <c r="E9" s="19"/>
      <c r="F9" s="19"/>
      <c r="G9" s="19"/>
      <c r="H9" s="19"/>
      <c r="I9" s="20">
        <v>0</v>
      </c>
      <c r="IT9" s="10"/>
      <c r="IU9" s="10"/>
      <c r="IV9" s="10"/>
    </row>
    <row r="10" spans="1:256" s="8" customFormat="1" ht="13.8" x14ac:dyDescent="0.25">
      <c r="A10" s="18"/>
      <c r="B10" s="22" t="s">
        <v>33</v>
      </c>
      <c r="C10" s="19"/>
      <c r="D10" s="19"/>
      <c r="E10" s="19"/>
      <c r="F10" s="19"/>
      <c r="G10" s="19"/>
      <c r="H10" s="19"/>
      <c r="I10" s="20">
        <v>0</v>
      </c>
      <c r="IT10" s="10"/>
      <c r="IU10" s="10"/>
      <c r="IV10" s="10"/>
    </row>
    <row r="11" spans="1:256" s="8" customFormat="1" ht="13.8" x14ac:dyDescent="0.25">
      <c r="A11" s="18"/>
      <c r="B11" s="22" t="s">
        <v>34</v>
      </c>
      <c r="C11" s="19"/>
      <c r="D11" s="19"/>
      <c r="E11" s="19"/>
      <c r="F11" s="19"/>
      <c r="G11" s="19"/>
      <c r="H11" s="19"/>
      <c r="I11" s="20">
        <v>0</v>
      </c>
      <c r="IT11" s="10"/>
      <c r="IU11" s="10"/>
      <c r="IV11" s="10"/>
    </row>
    <row r="12" spans="1:256" s="8" customFormat="1" ht="13.8" x14ac:dyDescent="0.25">
      <c r="A12" s="18"/>
      <c r="B12" s="23" t="s">
        <v>22</v>
      </c>
      <c r="C12" s="19"/>
      <c r="D12" s="19"/>
      <c r="E12" s="19"/>
      <c r="F12" s="19"/>
      <c r="G12" s="19"/>
      <c r="H12" s="19"/>
      <c r="I12" s="20">
        <v>0</v>
      </c>
      <c r="IT12" s="10"/>
      <c r="IU12" s="10"/>
      <c r="IV12" s="10"/>
    </row>
    <row r="13" spans="1:256" s="8" customFormat="1" ht="4.05" customHeight="1" x14ac:dyDescent="0.25">
      <c r="A13" s="18"/>
      <c r="B13" s="19"/>
      <c r="C13" s="19"/>
      <c r="D13" s="19"/>
      <c r="E13" s="19"/>
      <c r="F13" s="19"/>
      <c r="G13" s="19"/>
      <c r="H13" s="19"/>
      <c r="I13" s="21"/>
      <c r="IT13" s="10"/>
      <c r="IU13" s="10"/>
      <c r="IV13" s="10"/>
    </row>
    <row r="14" spans="1:256" s="8" customFormat="1" ht="13.8" x14ac:dyDescent="0.25">
      <c r="A14" s="24" t="s">
        <v>2</v>
      </c>
      <c r="B14" s="25"/>
      <c r="C14" s="25"/>
      <c r="D14" s="25"/>
      <c r="E14" s="25"/>
      <c r="F14" s="25"/>
      <c r="G14" s="26"/>
      <c r="H14" s="25"/>
      <c r="I14" s="73">
        <f>IF(I4="No","Solvency Test Failed",SUM(I6:I13))</f>
        <v>0</v>
      </c>
      <c r="IT14" s="10"/>
      <c r="IU14" s="10"/>
      <c r="IV14" s="10"/>
    </row>
    <row r="15" spans="1:256" s="8" customFormat="1" ht="4.05" customHeight="1" x14ac:dyDescent="0.25">
      <c r="A15" s="22"/>
      <c r="B15" s="19"/>
      <c r="C15" s="19"/>
      <c r="D15" s="19"/>
      <c r="E15" s="19"/>
      <c r="F15" s="19"/>
      <c r="G15" s="19"/>
      <c r="H15" s="28"/>
      <c r="I15" s="19"/>
      <c r="IT15" s="10"/>
      <c r="IU15" s="10"/>
      <c r="IV15" s="10"/>
    </row>
    <row r="16" spans="1:256" s="8" customFormat="1" ht="13.8" x14ac:dyDescent="0.25">
      <c r="A16" s="15" t="s">
        <v>1</v>
      </c>
      <c r="B16" s="29" t="s">
        <v>27</v>
      </c>
      <c r="C16" s="16"/>
      <c r="D16" s="16"/>
      <c r="E16" s="30">
        <f>I1</f>
        <v>45077</v>
      </c>
      <c r="F16" s="30">
        <f>I1+27</f>
        <v>45104</v>
      </c>
      <c r="G16" s="30">
        <f>F16+27</f>
        <v>45131</v>
      </c>
      <c r="H16" s="31">
        <f>G16+27</f>
        <v>45158</v>
      </c>
      <c r="I16" s="32">
        <f>H16+27</f>
        <v>45185</v>
      </c>
      <c r="IT16" s="10"/>
      <c r="IU16" s="10"/>
      <c r="IV16" s="10"/>
    </row>
    <row r="17" spans="1:256" s="8" customFormat="1" ht="4.05" customHeight="1" x14ac:dyDescent="0.25">
      <c r="A17" s="18"/>
      <c r="B17" s="19"/>
      <c r="C17" s="19"/>
      <c r="D17" s="19"/>
      <c r="E17" s="19"/>
      <c r="F17" s="19"/>
      <c r="G17" s="19"/>
      <c r="H17" s="19"/>
      <c r="I17" s="21"/>
      <c r="IT17" s="10"/>
      <c r="IU17" s="10"/>
      <c r="IV17" s="10"/>
    </row>
    <row r="18" spans="1:256" s="8" customFormat="1" ht="13.8" x14ac:dyDescent="0.25">
      <c r="A18" s="18"/>
      <c r="B18" s="22" t="s">
        <v>6</v>
      </c>
      <c r="C18" s="19"/>
      <c r="D18" s="19"/>
      <c r="E18" s="19"/>
      <c r="F18" s="33">
        <v>0</v>
      </c>
      <c r="G18" s="33">
        <v>0</v>
      </c>
      <c r="H18" s="33">
        <v>0</v>
      </c>
      <c r="I18" s="20">
        <v>0</v>
      </c>
      <c r="IT18" s="10"/>
      <c r="IU18" s="10"/>
      <c r="IV18" s="10"/>
    </row>
    <row r="19" spans="1:256" s="8" customFormat="1" ht="13.8" x14ac:dyDescent="0.25">
      <c r="A19" s="18"/>
      <c r="B19" s="22" t="s">
        <v>7</v>
      </c>
      <c r="C19" s="19"/>
      <c r="D19" s="19"/>
      <c r="E19" s="19"/>
      <c r="F19" s="33">
        <v>0</v>
      </c>
      <c r="G19" s="33">
        <v>0</v>
      </c>
      <c r="H19" s="33">
        <v>0</v>
      </c>
      <c r="I19" s="20">
        <v>0</v>
      </c>
      <c r="IT19" s="10"/>
      <c r="IU19" s="10"/>
      <c r="IV19" s="10"/>
    </row>
    <row r="20" spans="1:256" s="8" customFormat="1" ht="13.8" x14ac:dyDescent="0.25">
      <c r="A20" s="18"/>
      <c r="B20" s="22" t="s">
        <v>20</v>
      </c>
      <c r="C20" s="19"/>
      <c r="D20" s="19"/>
      <c r="E20" s="19"/>
      <c r="F20" s="33">
        <v>0</v>
      </c>
      <c r="G20" s="33">
        <f>F20</f>
        <v>0</v>
      </c>
      <c r="H20" s="33">
        <f>G20</f>
        <v>0</v>
      </c>
      <c r="I20" s="33">
        <f>H20</f>
        <v>0</v>
      </c>
      <c r="IT20" s="10"/>
      <c r="IU20" s="10"/>
      <c r="IV20" s="10"/>
    </row>
    <row r="21" spans="1:256" s="8" customFormat="1" ht="13.8" x14ac:dyDescent="0.25">
      <c r="A21" s="18"/>
      <c r="B21" s="22" t="s">
        <v>10</v>
      </c>
      <c r="C21" s="19"/>
      <c r="D21" s="19"/>
      <c r="E21" s="19"/>
      <c r="F21" s="33">
        <v>0</v>
      </c>
      <c r="G21" s="33">
        <v>0</v>
      </c>
      <c r="H21" s="33">
        <v>0</v>
      </c>
      <c r="I21" s="20">
        <v>0</v>
      </c>
      <c r="IT21" s="10"/>
      <c r="IU21" s="10"/>
      <c r="IV21" s="10"/>
    </row>
    <row r="22" spans="1:256" s="8" customFormat="1" ht="13.8" x14ac:dyDescent="0.25">
      <c r="A22" s="18"/>
      <c r="B22" s="22" t="s">
        <v>15</v>
      </c>
      <c r="C22" s="19"/>
      <c r="D22" s="19"/>
      <c r="E22" s="19"/>
      <c r="F22" s="33">
        <v>0</v>
      </c>
      <c r="G22" s="33">
        <v>0</v>
      </c>
      <c r="H22" s="33">
        <v>0</v>
      </c>
      <c r="I22" s="20">
        <v>0</v>
      </c>
      <c r="IT22" s="10"/>
      <c r="IU22" s="10"/>
      <c r="IV22" s="10"/>
    </row>
    <row r="23" spans="1:256" s="8" customFormat="1" ht="13.8" x14ac:dyDescent="0.25">
      <c r="A23" s="18"/>
      <c r="B23" s="23" t="s">
        <v>8</v>
      </c>
      <c r="C23" s="19"/>
      <c r="D23" s="19"/>
      <c r="E23" s="19"/>
      <c r="F23" s="33">
        <v>0</v>
      </c>
      <c r="G23" s="33">
        <v>0</v>
      </c>
      <c r="H23" s="33">
        <v>0</v>
      </c>
      <c r="I23" s="20">
        <v>0</v>
      </c>
      <c r="IT23" s="10"/>
      <c r="IU23" s="10"/>
      <c r="IV23" s="10"/>
    </row>
    <row r="24" spans="1:256" ht="4.05" customHeight="1" x14ac:dyDescent="0.25">
      <c r="A24" s="18"/>
      <c r="B24" s="19"/>
      <c r="C24" s="19"/>
      <c r="D24" s="19"/>
      <c r="E24" s="19"/>
      <c r="F24" s="34"/>
      <c r="G24" s="34"/>
      <c r="H24" s="34"/>
      <c r="I24" s="35"/>
    </row>
    <row r="25" spans="1:256" ht="13.8" x14ac:dyDescent="0.25">
      <c r="A25" s="24"/>
      <c r="B25" s="36" t="s">
        <v>29</v>
      </c>
      <c r="C25" s="25"/>
      <c r="D25" s="25"/>
      <c r="E25" s="25"/>
      <c r="F25" s="37">
        <f>SUM(F18:F23)</f>
        <v>0</v>
      </c>
      <c r="G25" s="37">
        <f>SUM(G18:G23)</f>
        <v>0</v>
      </c>
      <c r="H25" s="37">
        <f>SUM(H18:H23)</f>
        <v>0</v>
      </c>
      <c r="I25" s="27">
        <f>SUM(I18:I23)</f>
        <v>0</v>
      </c>
    </row>
    <row r="26" spans="1:256" ht="4.05" customHeight="1" x14ac:dyDescent="0.25">
      <c r="A26" s="38"/>
      <c r="B26" s="28"/>
      <c r="C26" s="28"/>
      <c r="D26" s="28"/>
      <c r="E26" s="28"/>
      <c r="F26" s="39">
        <f>MONTH(F27)</f>
        <v>6</v>
      </c>
      <c r="G26" s="39">
        <f>MONTH(G27)</f>
        <v>7</v>
      </c>
      <c r="H26" s="39">
        <f>MONTH(H27)</f>
        <v>8</v>
      </c>
      <c r="I26" s="39">
        <f>MONTH(I27)</f>
        <v>9</v>
      </c>
    </row>
    <row r="27" spans="1:256" ht="13.8" x14ac:dyDescent="0.25">
      <c r="A27" s="15" t="s">
        <v>3</v>
      </c>
      <c r="B27" s="22" t="s">
        <v>28</v>
      </c>
      <c r="C27" s="19"/>
      <c r="D27" s="19"/>
      <c r="E27" s="19"/>
      <c r="F27" s="31">
        <f>F16</f>
        <v>45104</v>
      </c>
      <c r="G27" s="31">
        <f>G16</f>
        <v>45131</v>
      </c>
      <c r="H27" s="31">
        <f>H16</f>
        <v>45158</v>
      </c>
      <c r="I27" s="32">
        <f>I16</f>
        <v>45185</v>
      </c>
    </row>
    <row r="28" spans="1:256" ht="4.05" customHeight="1" x14ac:dyDescent="0.25">
      <c r="A28" s="18"/>
      <c r="B28" s="19"/>
      <c r="C28" s="19"/>
      <c r="D28" s="19"/>
      <c r="E28" s="19"/>
      <c r="F28" s="34"/>
      <c r="G28" s="34"/>
      <c r="H28" s="34"/>
      <c r="I28" s="35"/>
    </row>
    <row r="29" spans="1:256" ht="13.8" x14ac:dyDescent="0.25">
      <c r="A29" s="18"/>
      <c r="B29" s="22" t="s">
        <v>4</v>
      </c>
      <c r="C29" s="19"/>
      <c r="D29" s="19"/>
      <c r="E29" s="19"/>
      <c r="F29" s="33">
        <v>0</v>
      </c>
      <c r="G29" s="33">
        <v>0</v>
      </c>
      <c r="H29" s="33">
        <v>0</v>
      </c>
      <c r="I29" s="20">
        <v>0</v>
      </c>
    </row>
    <row r="30" spans="1:256" ht="13.8" x14ac:dyDescent="0.25">
      <c r="A30" s="18"/>
      <c r="B30" s="22" t="s">
        <v>56</v>
      </c>
      <c r="C30" s="19"/>
      <c r="D30" s="19"/>
      <c r="E30" s="19"/>
      <c r="F30" s="33">
        <v>0</v>
      </c>
      <c r="G30" s="33">
        <v>0</v>
      </c>
      <c r="H30" s="33">
        <v>0</v>
      </c>
      <c r="I30" s="20">
        <v>0</v>
      </c>
    </row>
    <row r="31" spans="1:256" ht="13.8" x14ac:dyDescent="0.25">
      <c r="A31" s="18"/>
      <c r="B31" s="22" t="s">
        <v>19</v>
      </c>
      <c r="C31" s="19"/>
      <c r="D31" s="19"/>
      <c r="E31" s="19"/>
      <c r="F31" s="33">
        <v>0</v>
      </c>
      <c r="G31" s="33">
        <v>0</v>
      </c>
      <c r="H31" s="33">
        <v>0</v>
      </c>
      <c r="I31" s="20">
        <v>0</v>
      </c>
    </row>
    <row r="32" spans="1:256" ht="13.8" x14ac:dyDescent="0.25">
      <c r="A32" s="18"/>
      <c r="B32" s="22" t="s">
        <v>25</v>
      </c>
      <c r="C32" s="19"/>
      <c r="D32" s="19"/>
      <c r="E32" s="19"/>
      <c r="F32" s="33">
        <f>IF(OR(F26=2,F26=4,F26=7,F26=10),3*F20,0)</f>
        <v>0</v>
      </c>
      <c r="G32" s="33">
        <f>IF(OR(G26=2,G26=4,G26=7,G26=10),3*G20,0)</f>
        <v>0</v>
      </c>
      <c r="H32" s="33">
        <f>IF(OR(H26=2,H26=4,H26=7,H26=10),3*H20,0)</f>
        <v>0</v>
      </c>
      <c r="I32" s="33">
        <f>IF(OR(I26=2,I26=4,I26=7,I26=10),3*I20,0)</f>
        <v>0</v>
      </c>
    </row>
    <row r="33" spans="1:253" ht="13.8" x14ac:dyDescent="0.25">
      <c r="A33" s="18"/>
      <c r="B33" s="22" t="s">
        <v>26</v>
      </c>
      <c r="C33" s="19"/>
      <c r="D33" s="19"/>
      <c r="E33" s="19"/>
      <c r="F33" s="33">
        <v>0</v>
      </c>
      <c r="G33" s="33">
        <v>0</v>
      </c>
      <c r="H33" s="33">
        <v>0</v>
      </c>
      <c r="I33" s="20">
        <v>0</v>
      </c>
    </row>
    <row r="34" spans="1:253" ht="13.8" x14ac:dyDescent="0.25">
      <c r="A34" s="18"/>
      <c r="B34" s="22" t="s">
        <v>11</v>
      </c>
      <c r="C34" s="19"/>
      <c r="D34" s="19"/>
      <c r="E34" s="19"/>
      <c r="F34" s="33">
        <v>0</v>
      </c>
      <c r="G34" s="33">
        <v>0</v>
      </c>
      <c r="H34" s="33">
        <v>0</v>
      </c>
      <c r="I34" s="20">
        <v>0</v>
      </c>
    </row>
    <row r="35" spans="1:253" ht="13.8" x14ac:dyDescent="0.25">
      <c r="A35" s="18"/>
      <c r="B35" s="22" t="s">
        <v>16</v>
      </c>
      <c r="C35" s="19"/>
      <c r="D35" s="19"/>
      <c r="E35" s="19"/>
      <c r="F35" s="33">
        <v>0</v>
      </c>
      <c r="G35" s="33">
        <v>0</v>
      </c>
      <c r="H35" s="33">
        <v>0</v>
      </c>
      <c r="I35" s="20">
        <v>0</v>
      </c>
    </row>
    <row r="36" spans="1:253" ht="13.8" x14ac:dyDescent="0.25">
      <c r="A36" s="18"/>
      <c r="B36" s="23" t="s">
        <v>5</v>
      </c>
      <c r="C36" s="19"/>
      <c r="D36" s="19"/>
      <c r="E36" s="19"/>
      <c r="F36" s="33">
        <v>0</v>
      </c>
      <c r="G36" s="33">
        <v>0</v>
      </c>
      <c r="H36" s="33">
        <v>0</v>
      </c>
      <c r="I36" s="20">
        <v>0</v>
      </c>
    </row>
    <row r="37" spans="1:253" ht="4.05" customHeight="1" x14ac:dyDescent="0.25">
      <c r="A37" s="18"/>
      <c r="B37" s="19"/>
      <c r="C37" s="19"/>
      <c r="D37" s="19"/>
      <c r="E37" s="19"/>
      <c r="F37" s="34"/>
      <c r="G37" s="34"/>
      <c r="H37" s="34"/>
      <c r="I37" s="35"/>
    </row>
    <row r="38" spans="1:253" ht="13.8" x14ac:dyDescent="0.25">
      <c r="A38" s="24"/>
      <c r="B38" s="36" t="s">
        <v>30</v>
      </c>
      <c r="C38" s="25"/>
      <c r="D38" s="25"/>
      <c r="E38" s="25"/>
      <c r="F38" s="37">
        <f>SUM(F29:F36)</f>
        <v>0</v>
      </c>
      <c r="G38" s="37">
        <f>SUM(G29:G36)</f>
        <v>0</v>
      </c>
      <c r="H38" s="37">
        <f>SUM(H29:H36)</f>
        <v>0</v>
      </c>
      <c r="I38" s="27">
        <f>SUM(I29:I36)</f>
        <v>0</v>
      </c>
    </row>
    <row r="39" spans="1:253" ht="4.05" customHeight="1" x14ac:dyDescent="0.25">
      <c r="A39" s="22"/>
      <c r="B39" s="19"/>
      <c r="C39" s="19"/>
      <c r="D39" s="19"/>
      <c r="E39" s="19"/>
      <c r="F39" s="34"/>
      <c r="G39" s="34"/>
      <c r="H39" s="40"/>
      <c r="I39" s="34"/>
    </row>
    <row r="40" spans="1:253" ht="13.8" x14ac:dyDescent="0.25">
      <c r="A40" s="41" t="s">
        <v>24</v>
      </c>
      <c r="B40" s="28"/>
      <c r="C40" s="28"/>
      <c r="D40" s="28"/>
      <c r="E40" s="28"/>
      <c r="F40" s="42">
        <v>0</v>
      </c>
      <c r="G40" s="42">
        <v>0</v>
      </c>
      <c r="H40" s="42">
        <v>0</v>
      </c>
      <c r="I40" s="43">
        <v>0</v>
      </c>
    </row>
    <row r="41" spans="1:253" ht="4.05" customHeight="1" x14ac:dyDescent="0.25">
      <c r="A41" s="22"/>
      <c r="B41" s="19"/>
      <c r="C41" s="19"/>
      <c r="D41" s="19"/>
      <c r="E41" s="19"/>
      <c r="F41" s="34"/>
      <c r="G41" s="34"/>
      <c r="H41" s="34"/>
      <c r="I41" s="34"/>
    </row>
    <row r="42" spans="1:253" ht="13.8" x14ac:dyDescent="0.25">
      <c r="A42" s="41" t="s">
        <v>9</v>
      </c>
      <c r="B42" s="28"/>
      <c r="C42" s="28"/>
      <c r="D42" s="28"/>
      <c r="E42" s="40">
        <f>I14</f>
        <v>0</v>
      </c>
      <c r="F42" s="40">
        <f>I14+F25-F38+F40</f>
        <v>0</v>
      </c>
      <c r="G42" s="40">
        <f>F42+G25-G38+G40</f>
        <v>0</v>
      </c>
      <c r="H42" s="40">
        <f>G42+H25-H38+H40</f>
        <v>0</v>
      </c>
      <c r="I42" s="44">
        <f>H42+I25-I38+I40</f>
        <v>0</v>
      </c>
    </row>
    <row r="43" spans="1:253" ht="4.05" customHeight="1" x14ac:dyDescent="0.25">
      <c r="A43" s="22"/>
      <c r="B43" s="19"/>
      <c r="C43" s="19"/>
      <c r="D43" s="19"/>
      <c r="E43" s="19"/>
      <c r="F43" s="19"/>
      <c r="G43" s="19"/>
      <c r="H43" s="28"/>
      <c r="I43" s="19"/>
    </row>
    <row r="44" spans="1:253" ht="13.8" x14ac:dyDescent="0.25">
      <c r="A44" s="15" t="s">
        <v>12</v>
      </c>
      <c r="B44" s="16"/>
      <c r="C44" s="16"/>
      <c r="D44" s="16"/>
      <c r="E44" s="76">
        <v>0</v>
      </c>
      <c r="F44" s="45">
        <f>E44</f>
        <v>0</v>
      </c>
      <c r="G44" s="45">
        <f>F44</f>
        <v>0</v>
      </c>
      <c r="H44" s="34">
        <f>F44</f>
        <v>0</v>
      </c>
      <c r="I44" s="46">
        <f>G44</f>
        <v>0</v>
      </c>
    </row>
    <row r="45" spans="1:253" ht="30" customHeight="1" x14ac:dyDescent="0.25">
      <c r="A45" s="83" t="s">
        <v>23</v>
      </c>
      <c r="B45" s="84"/>
      <c r="C45" s="84"/>
      <c r="D45" s="84"/>
      <c r="E45" s="84"/>
      <c r="F45" s="84"/>
      <c r="G45" s="84"/>
      <c r="H45" s="84"/>
      <c r="I45" s="85"/>
    </row>
    <row r="46" spans="1:253" ht="4.05" customHeight="1" x14ac:dyDescent="0.25"/>
    <row r="47" spans="1:253" s="49" customFormat="1" ht="15.75" customHeight="1" x14ac:dyDescent="0.25">
      <c r="A47" s="41" t="s">
        <v>21</v>
      </c>
      <c r="B47" s="28"/>
      <c r="C47" s="28"/>
      <c r="D47" s="28"/>
      <c r="E47" s="47">
        <f>E42-E44</f>
        <v>0</v>
      </c>
      <c r="F47" s="47">
        <f>F42-F44</f>
        <v>0</v>
      </c>
      <c r="G47" s="47">
        <f>G42-G44</f>
        <v>0</v>
      </c>
      <c r="H47" s="47">
        <f>H42-H44</f>
        <v>0</v>
      </c>
      <c r="I47" s="48">
        <f>I42-I44</f>
        <v>0</v>
      </c>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row>
    <row r="48" spans="1:253" s="49" customFormat="1" ht="4.05" customHeight="1" x14ac:dyDescent="0.25">
      <c r="A48" s="22"/>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row>
    <row r="49" spans="1:256" s="49" customFormat="1" ht="13.8" x14ac:dyDescent="0.25">
      <c r="A49" s="41" t="s">
        <v>54</v>
      </c>
      <c r="B49" s="28"/>
      <c r="C49" s="28"/>
      <c r="D49" s="28"/>
      <c r="E49" s="50" t="str">
        <f>IF(E42&gt;E44,"Yes","No")</f>
        <v>No</v>
      </c>
      <c r="F49" s="50" t="str">
        <f>IF(F42&gt;F44,"Yes","No")</f>
        <v>No</v>
      </c>
      <c r="G49" s="50" t="str">
        <f>IF(G42&gt;G44,"Yes","No")</f>
        <v>No</v>
      </c>
      <c r="H49" s="50" t="str">
        <f>IF(H42&gt;H44,"Yes","No")</f>
        <v>No</v>
      </c>
      <c r="I49" s="51" t="str">
        <f>IF(I42&gt;I44,"Yes","No")</f>
        <v>No</v>
      </c>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19"/>
      <c r="HZ49" s="19"/>
      <c r="IA49" s="19"/>
      <c r="IB49" s="19"/>
      <c r="IC49" s="19"/>
      <c r="ID49" s="19"/>
      <c r="IE49" s="19"/>
      <c r="IF49" s="19"/>
      <c r="IG49" s="19"/>
      <c r="IH49" s="19"/>
      <c r="II49" s="19"/>
      <c r="IJ49" s="19"/>
      <c r="IK49" s="19"/>
      <c r="IL49" s="19"/>
      <c r="IM49" s="19"/>
      <c r="IN49" s="19"/>
      <c r="IO49" s="19"/>
      <c r="IP49" s="19"/>
      <c r="IQ49" s="19"/>
      <c r="IR49" s="19"/>
      <c r="IS49" s="19"/>
    </row>
    <row r="50" spans="1:256" s="49" customFormat="1" ht="4.05" customHeight="1" x14ac:dyDescent="0.25">
      <c r="A50" s="22"/>
      <c r="B50" s="19"/>
      <c r="C50" s="19"/>
      <c r="D50" s="19"/>
      <c r="E50" s="19"/>
      <c r="F50" s="19"/>
      <c r="G50" s="52"/>
      <c r="H50" s="52"/>
      <c r="I50" s="52"/>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19"/>
      <c r="HZ50" s="19"/>
      <c r="IA50" s="19"/>
      <c r="IB50" s="19"/>
      <c r="IC50" s="19"/>
      <c r="ID50" s="19"/>
      <c r="IE50" s="19"/>
      <c r="IF50" s="19"/>
      <c r="IG50" s="19"/>
      <c r="IH50" s="19"/>
      <c r="II50" s="19"/>
      <c r="IJ50" s="19"/>
      <c r="IK50" s="19"/>
      <c r="IL50" s="19"/>
      <c r="IM50" s="19"/>
      <c r="IN50" s="19"/>
      <c r="IO50" s="19"/>
      <c r="IP50" s="19"/>
      <c r="IQ50" s="19"/>
      <c r="IR50" s="19"/>
      <c r="IS50" s="19"/>
    </row>
    <row r="51" spans="1:256" s="49" customFormat="1" ht="13.8" x14ac:dyDescent="0.25">
      <c r="A51" s="15" t="s">
        <v>17</v>
      </c>
      <c r="B51" s="16"/>
      <c r="C51" s="16"/>
      <c r="D51" s="16"/>
      <c r="E51" s="16"/>
      <c r="F51" s="16"/>
      <c r="G51" s="53"/>
      <c r="H51" s="53"/>
      <c r="I51" s="54"/>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19"/>
      <c r="HZ51" s="19"/>
      <c r="IA51" s="19"/>
      <c r="IB51" s="19"/>
      <c r="IC51" s="19"/>
      <c r="ID51" s="19"/>
      <c r="IE51" s="19"/>
      <c r="IF51" s="19"/>
      <c r="IG51" s="19"/>
      <c r="IH51" s="19"/>
      <c r="II51" s="19"/>
      <c r="IJ51" s="19"/>
      <c r="IK51" s="19"/>
      <c r="IL51" s="19"/>
      <c r="IM51" s="19"/>
      <c r="IN51" s="19"/>
      <c r="IO51" s="19"/>
      <c r="IP51" s="19"/>
      <c r="IQ51" s="19"/>
      <c r="IR51" s="19"/>
      <c r="IS51" s="19"/>
    </row>
    <row r="52" spans="1:256" ht="9" customHeight="1" x14ac:dyDescent="0.25">
      <c r="A52" s="77"/>
      <c r="B52" s="78"/>
      <c r="C52" s="78"/>
      <c r="D52" s="78"/>
      <c r="E52" s="78"/>
      <c r="F52" s="78"/>
      <c r="G52" s="78"/>
      <c r="H52" s="78"/>
      <c r="I52" s="79"/>
    </row>
    <row r="53" spans="1:256" ht="9" customHeight="1" x14ac:dyDescent="0.25">
      <c r="A53" s="77"/>
      <c r="B53" s="78"/>
      <c r="C53" s="78"/>
      <c r="D53" s="78"/>
      <c r="E53" s="78"/>
      <c r="F53" s="78"/>
      <c r="G53" s="78"/>
      <c r="H53" s="78"/>
      <c r="I53" s="79"/>
    </row>
    <row r="54" spans="1:256" ht="9" customHeight="1" x14ac:dyDescent="0.25">
      <c r="A54" s="77"/>
      <c r="B54" s="78"/>
      <c r="C54" s="78"/>
      <c r="D54" s="78"/>
      <c r="E54" s="78"/>
      <c r="F54" s="78"/>
      <c r="G54" s="78"/>
      <c r="H54" s="78"/>
      <c r="I54" s="79"/>
    </row>
    <row r="55" spans="1:256" ht="9" customHeight="1" x14ac:dyDescent="0.25">
      <c r="A55" s="80"/>
      <c r="B55" s="81"/>
      <c r="C55" s="81"/>
      <c r="D55" s="81"/>
      <c r="E55" s="81"/>
      <c r="F55" s="81"/>
      <c r="G55" s="81"/>
      <c r="H55" s="81"/>
      <c r="I55" s="82"/>
    </row>
    <row r="56" spans="1:256" ht="14.1" customHeight="1" x14ac:dyDescent="0.25">
      <c r="A56" s="1" t="s">
        <v>35</v>
      </c>
    </row>
    <row r="57" spans="1:256" ht="14.1" customHeight="1" x14ac:dyDescent="0.25">
      <c r="A57" s="1" t="s">
        <v>53</v>
      </c>
    </row>
    <row r="58" spans="1:256" ht="14.1" customHeight="1" x14ac:dyDescent="0.25">
      <c r="A58" s="1" t="s">
        <v>36</v>
      </c>
    </row>
    <row r="59" spans="1:256" s="22" customFormat="1" ht="18.75" customHeight="1" x14ac:dyDescent="0.25">
      <c r="A59" s="22" t="s">
        <v>18</v>
      </c>
      <c r="C59" s="36"/>
      <c r="D59" s="36"/>
      <c r="E59" s="36"/>
      <c r="F59" s="36"/>
      <c r="G59" s="22" t="s">
        <v>13</v>
      </c>
      <c r="H59" s="22" t="s">
        <v>14</v>
      </c>
      <c r="IT59" s="55"/>
      <c r="IU59" s="55"/>
      <c r="IV59" s="55"/>
    </row>
    <row r="60" spans="1:256" ht="3" customHeight="1" x14ac:dyDescent="0.25"/>
    <row r="61" spans="1:256" x14ac:dyDescent="0.25"/>
  </sheetData>
  <sheetProtection algorithmName="SHA-512" hashValue="b7T3kLuGb+hSuLIcODfoQEzMFXa/EU/oMNRthD1odEVQrnLorxaqhsEP0KjyptYHx5qbCGVjQ5W7PQ69UHltOQ==" saltValue="g6+aQ0GgvbbBXg7T9PqL8A==" spinCount="100000" sheet="1" selectLockedCells="1"/>
  <mergeCells count="2">
    <mergeCell ref="A52:I55"/>
    <mergeCell ref="A45:I45"/>
  </mergeCells>
  <phoneticPr fontId="0" type="noConversion"/>
  <dataValidations count="1">
    <dataValidation type="list" allowBlank="1" showInputMessage="1" showErrorMessage="1" sqref="I3:I4" xr:uid="{00000000-0002-0000-0000-000000000000}">
      <formula1>$H$7:$H$8</formula1>
    </dataValidation>
  </dataValidations>
  <printOptions horizontalCentered="1" verticalCentered="1"/>
  <pageMargins left="0.23622047244094491" right="0.23622047244094491" top="0.59055118110236227" bottom="0.98425196850393704" header="0.51181102362204722" footer="0.51181102362204722"/>
  <pageSetup paperSize="9" orientation="portrait" r:id="rId1"/>
  <headerFooter alignWithMargins="0">
    <oddFooter>&amp;L&amp;F&amp;R&amp;D &amp;T</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65530"/>
  <sheetViews>
    <sheetView tabSelected="1" topLeftCell="A6" workbookViewId="0">
      <selection activeCell="F20" sqref="F20"/>
    </sheetView>
  </sheetViews>
  <sheetFormatPr defaultColWidth="9.109375" defaultRowHeight="13.2" x14ac:dyDescent="0.25"/>
  <cols>
    <col min="1" max="1" width="5" style="13" customWidth="1"/>
    <col min="2" max="4" width="10.6640625" style="12" customWidth="1"/>
    <col min="5" max="9" width="12.6640625" style="12" customWidth="1"/>
    <col min="10" max="252" width="0" style="12" hidden="1" customWidth="1"/>
    <col min="253" max="253" width="16.5546875" style="12" customWidth="1"/>
    <col min="254" max="16384" width="9.109375" style="12"/>
  </cols>
  <sheetData>
    <row r="1" spans="1:256" customFormat="1" ht="22.8" x14ac:dyDescent="0.4">
      <c r="A1" s="14" t="s">
        <v>52</v>
      </c>
      <c r="B1" s="7"/>
      <c r="C1" s="7"/>
      <c r="D1" s="7"/>
      <c r="E1" s="7"/>
      <c r="F1" s="7"/>
      <c r="G1" s="7"/>
      <c r="H1" s="38" t="s">
        <v>0</v>
      </c>
      <c r="I1" s="64">
        <v>45077</v>
      </c>
      <c r="IS1" s="12"/>
      <c r="IT1" s="12"/>
      <c r="IU1" s="12"/>
      <c r="IV1" s="12"/>
    </row>
    <row r="2" spans="1:256" s="8" customFormat="1" ht="6" customHeight="1" x14ac:dyDescent="0.4">
      <c r="A2" s="66"/>
      <c r="B2" s="3"/>
      <c r="C2" s="3"/>
      <c r="D2" s="3"/>
      <c r="E2" s="3"/>
      <c r="F2" s="3"/>
      <c r="G2" s="3"/>
      <c r="H2" s="67"/>
      <c r="I2" s="75"/>
      <c r="J2" s="9"/>
      <c r="IS2" s="10"/>
      <c r="IT2" s="10"/>
      <c r="IU2" s="10"/>
      <c r="IV2" s="10"/>
    </row>
    <row r="3" spans="1:256" s="8" customFormat="1" ht="15.6" customHeight="1" x14ac:dyDescent="0.25">
      <c r="A3" s="15" t="s">
        <v>49</v>
      </c>
      <c r="B3" s="4"/>
      <c r="C3" s="4"/>
      <c r="D3" s="4"/>
      <c r="E3" s="4"/>
      <c r="F3" s="4"/>
      <c r="G3" s="4"/>
      <c r="H3" s="68"/>
      <c r="I3" s="71"/>
      <c r="J3" s="9"/>
      <c r="IS3" s="10"/>
      <c r="IT3" s="10"/>
      <c r="IU3" s="10"/>
      <c r="IV3" s="10"/>
    </row>
    <row r="4" spans="1:256" s="8" customFormat="1" ht="17.55" customHeight="1" x14ac:dyDescent="0.25">
      <c r="A4" s="24" t="str">
        <f>IF(I3="No","Please confirm that company Assets exceed Liabilities","Company Financial Solvency confirmed")</f>
        <v>Company Financial Solvency confirmed</v>
      </c>
      <c r="B4" s="5"/>
      <c r="C4" s="5"/>
      <c r="D4" s="5"/>
      <c r="E4" s="5"/>
      <c r="F4" s="5"/>
      <c r="G4" s="5"/>
      <c r="H4" s="69"/>
      <c r="I4" s="72"/>
      <c r="J4" s="9"/>
      <c r="IS4" s="74" t="str">
        <f>IF(I4="No","Refer to Responsible Officer - Solvency Test Failed"," ")</f>
        <v xml:space="preserve"> </v>
      </c>
      <c r="IT4" s="10"/>
      <c r="IU4" s="10"/>
      <c r="IV4" s="10"/>
    </row>
    <row r="5" spans="1:256" customFormat="1" ht="5.0999999999999996" customHeight="1" x14ac:dyDescent="0.3">
      <c r="A5" s="2"/>
      <c r="B5" s="3"/>
      <c r="C5" s="3"/>
      <c r="D5" s="3"/>
      <c r="E5" s="3"/>
      <c r="F5" s="3"/>
      <c r="G5" s="3"/>
      <c r="H5" s="3"/>
      <c r="I5" s="3"/>
      <c r="IS5" s="12"/>
      <c r="IT5" s="12"/>
      <c r="IU5" s="12"/>
      <c r="IV5" s="12"/>
    </row>
    <row r="6" spans="1:256" s="19" customFormat="1" ht="13.8" x14ac:dyDescent="0.25">
      <c r="A6" s="15" t="s">
        <v>31</v>
      </c>
      <c r="B6" s="16"/>
      <c r="C6" s="16"/>
      <c r="D6" s="16"/>
      <c r="E6" s="16"/>
      <c r="F6" s="16"/>
      <c r="G6" s="16"/>
      <c r="H6" s="16"/>
      <c r="I6" s="17">
        <v>0</v>
      </c>
      <c r="IS6" s="49"/>
      <c r="IT6" s="49"/>
      <c r="IU6" s="49"/>
      <c r="IV6" s="49"/>
    </row>
    <row r="7" spans="1:256" s="19" customFormat="1" ht="13.8" x14ac:dyDescent="0.25">
      <c r="A7" s="18" t="s">
        <v>32</v>
      </c>
      <c r="H7" s="70" t="s">
        <v>47</v>
      </c>
      <c r="I7" s="20">
        <v>0</v>
      </c>
      <c r="IS7" s="49"/>
      <c r="IT7" s="49"/>
      <c r="IU7" s="49"/>
      <c r="IV7" s="49"/>
    </row>
    <row r="8" spans="1:256" s="19" customFormat="1" ht="5.0999999999999996" customHeight="1" x14ac:dyDescent="0.25">
      <c r="A8" s="18"/>
      <c r="H8" s="70" t="s">
        <v>48</v>
      </c>
      <c r="I8" s="21"/>
      <c r="IS8" s="49"/>
      <c r="IT8" s="49"/>
      <c r="IU8" s="49"/>
      <c r="IV8" s="49"/>
    </row>
    <row r="9" spans="1:256" s="19" customFormat="1" ht="13.8" x14ac:dyDescent="0.25">
      <c r="A9" s="18" t="s">
        <v>1</v>
      </c>
      <c r="B9" s="22" t="s">
        <v>45</v>
      </c>
      <c r="I9" s="20">
        <v>0</v>
      </c>
      <c r="IS9" s="49"/>
      <c r="IT9" s="49"/>
      <c r="IU9" s="49"/>
      <c r="IV9" s="49"/>
    </row>
    <row r="10" spans="1:256" s="19" customFormat="1" ht="13.8" x14ac:dyDescent="0.25">
      <c r="A10" s="18"/>
      <c r="B10" s="22" t="s">
        <v>33</v>
      </c>
      <c r="I10" s="20">
        <v>0</v>
      </c>
      <c r="IS10" s="49"/>
      <c r="IT10" s="49"/>
      <c r="IU10" s="49"/>
      <c r="IV10" s="49"/>
    </row>
    <row r="11" spans="1:256" s="19" customFormat="1" ht="13.8" x14ac:dyDescent="0.25">
      <c r="A11" s="18"/>
      <c r="B11" s="22" t="s">
        <v>34</v>
      </c>
      <c r="I11" s="20">
        <v>0</v>
      </c>
      <c r="IS11" s="49"/>
      <c r="IT11" s="49"/>
      <c r="IU11" s="49"/>
      <c r="IV11" s="49"/>
    </row>
    <row r="12" spans="1:256" s="19" customFormat="1" ht="13.8" x14ac:dyDescent="0.25">
      <c r="A12" s="18"/>
      <c r="B12" s="22" t="s">
        <v>50</v>
      </c>
      <c r="I12" s="20">
        <v>0</v>
      </c>
      <c r="IS12" s="49"/>
      <c r="IT12" s="49"/>
      <c r="IU12" s="49"/>
      <c r="IV12" s="49"/>
    </row>
    <row r="13" spans="1:256" s="19" customFormat="1" ht="13.8" x14ac:dyDescent="0.25">
      <c r="A13" s="18"/>
      <c r="B13" s="23" t="s">
        <v>22</v>
      </c>
      <c r="I13" s="20">
        <v>0</v>
      </c>
      <c r="IS13" s="49"/>
      <c r="IT13" s="49"/>
      <c r="IU13" s="49"/>
      <c r="IV13" s="49"/>
    </row>
    <row r="14" spans="1:256" s="19" customFormat="1" ht="5.0999999999999996" customHeight="1" x14ac:dyDescent="0.25">
      <c r="A14" s="18"/>
      <c r="I14" s="21"/>
      <c r="IS14" s="49"/>
      <c r="IT14" s="49"/>
      <c r="IU14" s="49"/>
      <c r="IV14" s="49"/>
    </row>
    <row r="15" spans="1:256" s="19" customFormat="1" ht="13.8" x14ac:dyDescent="0.25">
      <c r="A15" s="24" t="s">
        <v>2</v>
      </c>
      <c r="B15" s="25"/>
      <c r="C15" s="25"/>
      <c r="D15" s="25"/>
      <c r="E15" s="25"/>
      <c r="F15" s="25"/>
      <c r="G15" s="25"/>
      <c r="H15" s="25"/>
      <c r="I15" s="73">
        <f>IF(I4="No","Solvency Test Failed",SUM(I6:I14))</f>
        <v>0</v>
      </c>
      <c r="IS15" s="49"/>
      <c r="IT15" s="49"/>
      <c r="IU15" s="49"/>
      <c r="IV15" s="49"/>
    </row>
    <row r="16" spans="1:256" s="19" customFormat="1" ht="5.0999999999999996" customHeight="1" x14ac:dyDescent="0.25">
      <c r="A16" s="22"/>
      <c r="H16" s="28"/>
      <c r="IS16" s="49"/>
      <c r="IT16" s="49"/>
      <c r="IU16" s="49"/>
      <c r="IV16" s="49"/>
    </row>
    <row r="17" spans="1:256" s="19" customFormat="1" ht="13.8" x14ac:dyDescent="0.25">
      <c r="A17" s="15" t="s">
        <v>1</v>
      </c>
      <c r="B17" s="29" t="s">
        <v>27</v>
      </c>
      <c r="C17" s="16"/>
      <c r="D17" s="16"/>
      <c r="E17" s="30">
        <f>I1</f>
        <v>45077</v>
      </c>
      <c r="F17" s="30">
        <f>I1+27</f>
        <v>45104</v>
      </c>
      <c r="G17" s="30">
        <f>F17+27</f>
        <v>45131</v>
      </c>
      <c r="H17" s="31">
        <f>G17+27</f>
        <v>45158</v>
      </c>
      <c r="I17" s="32">
        <f>H17+27</f>
        <v>45185</v>
      </c>
      <c r="IS17" s="49"/>
      <c r="IT17" s="49"/>
      <c r="IU17" s="49"/>
      <c r="IV17" s="49"/>
    </row>
    <row r="18" spans="1:256" s="19" customFormat="1" ht="5.0999999999999996" customHeight="1" x14ac:dyDescent="0.25">
      <c r="A18" s="18"/>
      <c r="I18" s="21"/>
      <c r="IS18" s="49"/>
      <c r="IT18" s="49"/>
      <c r="IU18" s="49"/>
      <c r="IV18" s="49"/>
    </row>
    <row r="19" spans="1:256" s="19" customFormat="1" ht="13.8" x14ac:dyDescent="0.25">
      <c r="A19" s="18"/>
      <c r="B19" s="22" t="s">
        <v>6</v>
      </c>
      <c r="F19" s="33">
        <v>0</v>
      </c>
      <c r="G19" s="33">
        <v>0</v>
      </c>
      <c r="H19" s="33">
        <v>0</v>
      </c>
      <c r="I19" s="20">
        <v>0</v>
      </c>
      <c r="IS19" s="49"/>
      <c r="IT19" s="49"/>
      <c r="IU19" s="49"/>
      <c r="IV19" s="49"/>
    </row>
    <row r="20" spans="1:256" s="19" customFormat="1" ht="13.8" x14ac:dyDescent="0.25">
      <c r="A20" s="18"/>
      <c r="B20" s="22" t="s">
        <v>7</v>
      </c>
      <c r="F20" s="33">
        <v>0</v>
      </c>
      <c r="G20" s="33">
        <v>0</v>
      </c>
      <c r="H20" s="33">
        <v>0</v>
      </c>
      <c r="I20" s="20">
        <v>0</v>
      </c>
      <c r="IS20" s="49"/>
      <c r="IT20" s="49"/>
      <c r="IU20" s="49"/>
      <c r="IV20" s="49"/>
    </row>
    <row r="21" spans="1:256" s="19" customFormat="1" ht="13.8" x14ac:dyDescent="0.25">
      <c r="A21" s="18"/>
      <c r="B21" s="22" t="s">
        <v>20</v>
      </c>
      <c r="F21" s="33">
        <v>0</v>
      </c>
      <c r="G21" s="33">
        <f>F21</f>
        <v>0</v>
      </c>
      <c r="H21" s="33">
        <f>G21</f>
        <v>0</v>
      </c>
      <c r="I21" s="33">
        <f>H21</f>
        <v>0</v>
      </c>
      <c r="IS21" s="49"/>
      <c r="IT21" s="49"/>
      <c r="IU21" s="49"/>
      <c r="IV21" s="49"/>
    </row>
    <row r="22" spans="1:256" s="19" customFormat="1" ht="13.8" x14ac:dyDescent="0.25">
      <c r="A22" s="18"/>
      <c r="B22" s="22" t="s">
        <v>10</v>
      </c>
      <c r="F22" s="33">
        <v>0</v>
      </c>
      <c r="G22" s="33">
        <v>0</v>
      </c>
      <c r="H22" s="33">
        <v>0</v>
      </c>
      <c r="I22" s="20">
        <v>0</v>
      </c>
      <c r="IS22" s="49"/>
      <c r="IT22" s="49"/>
      <c r="IU22" s="49"/>
      <c r="IV22" s="49"/>
    </row>
    <row r="23" spans="1:256" s="19" customFormat="1" ht="13.8" x14ac:dyDescent="0.25">
      <c r="A23" s="18"/>
      <c r="B23" s="22" t="s">
        <v>15</v>
      </c>
      <c r="F23" s="33">
        <v>0</v>
      </c>
      <c r="G23" s="33">
        <v>0</v>
      </c>
      <c r="H23" s="33">
        <v>0</v>
      </c>
      <c r="I23" s="20">
        <v>0</v>
      </c>
      <c r="IS23" s="49"/>
      <c r="IT23" s="49"/>
      <c r="IU23" s="49"/>
      <c r="IV23" s="49"/>
    </row>
    <row r="24" spans="1:256" s="19" customFormat="1" ht="13.8" x14ac:dyDescent="0.25">
      <c r="A24" s="18"/>
      <c r="B24" s="23" t="s">
        <v>8</v>
      </c>
      <c r="F24" s="33">
        <v>0</v>
      </c>
      <c r="G24" s="33">
        <v>0</v>
      </c>
      <c r="H24" s="33">
        <v>0</v>
      </c>
      <c r="I24" s="20">
        <v>0</v>
      </c>
      <c r="IS24" s="49"/>
      <c r="IT24" s="49"/>
      <c r="IU24" s="49"/>
      <c r="IV24" s="49"/>
    </row>
    <row r="25" spans="1:256" s="19" customFormat="1" ht="5.0999999999999996" customHeight="1" x14ac:dyDescent="0.25">
      <c r="A25" s="18"/>
      <c r="F25" s="34"/>
      <c r="G25" s="34"/>
      <c r="H25" s="34"/>
      <c r="I25" s="35"/>
      <c r="IS25" s="49"/>
      <c r="IT25" s="49"/>
      <c r="IU25" s="49"/>
      <c r="IV25" s="49"/>
    </row>
    <row r="26" spans="1:256" s="19" customFormat="1" ht="13.8" x14ac:dyDescent="0.25">
      <c r="A26" s="24"/>
      <c r="B26" s="36" t="s">
        <v>29</v>
      </c>
      <c r="C26" s="25"/>
      <c r="D26" s="25"/>
      <c r="E26" s="25"/>
      <c r="F26" s="37">
        <f>SUM(F19:F24)</f>
        <v>0</v>
      </c>
      <c r="G26" s="37">
        <f>SUM(G19:G24)</f>
        <v>0</v>
      </c>
      <c r="H26" s="37">
        <f>SUM(H19:H24)</f>
        <v>0</v>
      </c>
      <c r="I26" s="27">
        <f>SUM(I19:I24)</f>
        <v>0</v>
      </c>
      <c r="IS26" s="49"/>
      <c r="IT26" s="49"/>
      <c r="IU26" s="49"/>
      <c r="IV26" s="49"/>
    </row>
    <row r="27" spans="1:256" s="19" customFormat="1" ht="1.95" customHeight="1" x14ac:dyDescent="0.25">
      <c r="A27" s="38"/>
      <c r="B27" s="28"/>
      <c r="C27" s="28"/>
      <c r="D27" s="28"/>
      <c r="E27" s="28"/>
      <c r="F27" s="39">
        <f>MONTH(F28)</f>
        <v>6</v>
      </c>
      <c r="G27" s="39">
        <f>MONTH(G28)</f>
        <v>7</v>
      </c>
      <c r="H27" s="39">
        <f>MONTH(H28)</f>
        <v>8</v>
      </c>
      <c r="I27" s="39">
        <f>MONTH(I28)</f>
        <v>9</v>
      </c>
      <c r="IS27" s="49"/>
      <c r="IT27" s="49"/>
      <c r="IU27" s="49"/>
      <c r="IV27" s="49"/>
    </row>
    <row r="28" spans="1:256" s="19" customFormat="1" ht="13.8" x14ac:dyDescent="0.25">
      <c r="A28" s="15" t="s">
        <v>3</v>
      </c>
      <c r="B28" s="22" t="s">
        <v>28</v>
      </c>
      <c r="F28" s="31">
        <f>F17</f>
        <v>45104</v>
      </c>
      <c r="G28" s="31">
        <f>G17</f>
        <v>45131</v>
      </c>
      <c r="H28" s="31">
        <f>H17</f>
        <v>45158</v>
      </c>
      <c r="I28" s="32">
        <f>I17</f>
        <v>45185</v>
      </c>
      <c r="IS28" s="49"/>
      <c r="IT28" s="49"/>
      <c r="IU28" s="49"/>
      <c r="IV28" s="49"/>
    </row>
    <row r="29" spans="1:256" s="19" customFormat="1" ht="5.0999999999999996" customHeight="1" x14ac:dyDescent="0.25">
      <c r="A29" s="18"/>
      <c r="F29" s="34"/>
      <c r="G29" s="34"/>
      <c r="H29" s="34"/>
      <c r="I29" s="35"/>
      <c r="IS29" s="49"/>
      <c r="IT29" s="49"/>
      <c r="IU29" s="49"/>
      <c r="IV29" s="49"/>
    </row>
    <row r="30" spans="1:256" s="19" customFormat="1" ht="13.8" x14ac:dyDescent="0.25">
      <c r="A30" s="18"/>
      <c r="B30" s="22" t="s">
        <v>4</v>
      </c>
      <c r="F30" s="33">
        <v>0</v>
      </c>
      <c r="G30" s="33">
        <v>0</v>
      </c>
      <c r="H30" s="33">
        <v>0</v>
      </c>
      <c r="I30" s="20">
        <v>0</v>
      </c>
      <c r="IS30" s="49"/>
      <c r="IT30" s="49"/>
      <c r="IU30" s="49"/>
      <c r="IV30" s="49"/>
    </row>
    <row r="31" spans="1:256" s="19" customFormat="1" ht="13.8" x14ac:dyDescent="0.25">
      <c r="A31" s="18"/>
      <c r="B31" s="22" t="s">
        <v>55</v>
      </c>
      <c r="F31" s="33">
        <v>0</v>
      </c>
      <c r="G31" s="33">
        <v>0</v>
      </c>
      <c r="H31" s="33">
        <v>0</v>
      </c>
      <c r="I31" s="20">
        <v>0</v>
      </c>
      <c r="IS31" s="49"/>
      <c r="IT31" s="49"/>
      <c r="IU31" s="49"/>
      <c r="IV31" s="49"/>
    </row>
    <row r="32" spans="1:256" s="19" customFormat="1" ht="13.8" x14ac:dyDescent="0.25">
      <c r="A32" s="18"/>
      <c r="B32" s="22" t="s">
        <v>19</v>
      </c>
      <c r="F32" s="33">
        <v>0</v>
      </c>
      <c r="G32" s="33">
        <v>0</v>
      </c>
      <c r="H32" s="33">
        <v>0</v>
      </c>
      <c r="I32" s="20">
        <v>0</v>
      </c>
      <c r="IS32" s="49"/>
      <c r="IT32" s="49"/>
      <c r="IU32" s="49"/>
      <c r="IV32" s="49"/>
    </row>
    <row r="33" spans="1:256" s="19" customFormat="1" ht="13.8" x14ac:dyDescent="0.25">
      <c r="A33" s="18"/>
      <c r="B33" s="22" t="s">
        <v>25</v>
      </c>
      <c r="F33" s="33">
        <f>IF(OR(F27=2,F27=4,F27=7,F27=10),3*F21,0)</f>
        <v>0</v>
      </c>
      <c r="G33" s="33">
        <f>IF(OR(G27=2,G27=4,G27=7,G27=10),3*G21,0)</f>
        <v>0</v>
      </c>
      <c r="H33" s="33">
        <f>IF(OR(H27=2,H27=4,H27=7,H27=10),3*H21,0)</f>
        <v>0</v>
      </c>
      <c r="I33" s="33">
        <f>IF(OR(I27=2,I27=4,I27=7,I27=10),3*I21,0)</f>
        <v>0</v>
      </c>
      <c r="IS33" s="49"/>
      <c r="IT33" s="49"/>
      <c r="IU33" s="49"/>
      <c r="IV33" s="49"/>
    </row>
    <row r="34" spans="1:256" s="19" customFormat="1" ht="13.8" x14ac:dyDescent="0.25">
      <c r="A34" s="18"/>
      <c r="B34" s="22" t="s">
        <v>26</v>
      </c>
      <c r="F34" s="33">
        <v>0</v>
      </c>
      <c r="G34" s="33">
        <v>0</v>
      </c>
      <c r="H34" s="33">
        <v>0</v>
      </c>
      <c r="I34" s="20">
        <v>0</v>
      </c>
      <c r="IS34" s="49"/>
      <c r="IT34" s="49"/>
      <c r="IU34" s="49"/>
      <c r="IV34" s="49"/>
    </row>
    <row r="35" spans="1:256" s="19" customFormat="1" ht="13.8" x14ac:dyDescent="0.25">
      <c r="A35" s="18"/>
      <c r="B35" s="22" t="s">
        <v>11</v>
      </c>
      <c r="F35" s="33">
        <v>0</v>
      </c>
      <c r="G35" s="33">
        <v>0</v>
      </c>
      <c r="H35" s="33">
        <v>0</v>
      </c>
      <c r="I35" s="20">
        <v>0</v>
      </c>
      <c r="IS35" s="49"/>
      <c r="IT35" s="49"/>
      <c r="IU35" s="49"/>
      <c r="IV35" s="49"/>
    </row>
    <row r="36" spans="1:256" s="19" customFormat="1" ht="13.8" x14ac:dyDescent="0.25">
      <c r="A36" s="18"/>
      <c r="B36" s="22" t="s">
        <v>16</v>
      </c>
      <c r="F36" s="33">
        <v>0</v>
      </c>
      <c r="G36" s="33">
        <v>0</v>
      </c>
      <c r="H36" s="33">
        <v>0</v>
      </c>
      <c r="I36" s="20">
        <v>0</v>
      </c>
      <c r="IS36" s="49"/>
      <c r="IT36" s="49"/>
      <c r="IU36" s="49"/>
      <c r="IV36" s="49"/>
    </row>
    <row r="37" spans="1:256" s="19" customFormat="1" ht="13.8" x14ac:dyDescent="0.25">
      <c r="A37" s="18"/>
      <c r="B37" s="23" t="s">
        <v>5</v>
      </c>
      <c r="F37" s="33">
        <v>0</v>
      </c>
      <c r="G37" s="33">
        <v>0</v>
      </c>
      <c r="H37" s="33">
        <v>0</v>
      </c>
      <c r="I37" s="20">
        <v>0</v>
      </c>
      <c r="IS37" s="49"/>
      <c r="IT37" s="49"/>
      <c r="IU37" s="49"/>
      <c r="IV37" s="49"/>
    </row>
    <row r="38" spans="1:256" s="19" customFormat="1" ht="5.0999999999999996" customHeight="1" x14ac:dyDescent="0.25">
      <c r="A38" s="18"/>
      <c r="F38" s="34"/>
      <c r="G38" s="34"/>
      <c r="H38" s="34"/>
      <c r="I38" s="35"/>
      <c r="IS38" s="49"/>
      <c r="IT38" s="49"/>
      <c r="IU38" s="49"/>
      <c r="IV38" s="49"/>
    </row>
    <row r="39" spans="1:256" s="19" customFormat="1" ht="13.8" x14ac:dyDescent="0.25">
      <c r="A39" s="24"/>
      <c r="B39" s="36" t="s">
        <v>30</v>
      </c>
      <c r="C39" s="25"/>
      <c r="D39" s="25"/>
      <c r="E39" s="25"/>
      <c r="F39" s="37">
        <f>SUM(F30:F37)</f>
        <v>0</v>
      </c>
      <c r="G39" s="37">
        <f>SUM(G30:G37)</f>
        <v>0</v>
      </c>
      <c r="H39" s="37">
        <f>SUM(H30:H37)</f>
        <v>0</v>
      </c>
      <c r="I39" s="27">
        <f>SUM(I30:I37)</f>
        <v>0</v>
      </c>
      <c r="IS39" s="49"/>
      <c r="IT39" s="49"/>
      <c r="IU39" s="49"/>
      <c r="IV39" s="49"/>
    </row>
    <row r="40" spans="1:256" s="19" customFormat="1" ht="5.0999999999999996" customHeight="1" x14ac:dyDescent="0.25">
      <c r="A40" s="22"/>
      <c r="F40" s="34"/>
      <c r="G40" s="34"/>
      <c r="H40" s="40"/>
      <c r="I40" s="34"/>
      <c r="IS40" s="49"/>
      <c r="IT40" s="49"/>
      <c r="IU40" s="49"/>
      <c r="IV40" s="49"/>
    </row>
    <row r="41" spans="1:256" s="19" customFormat="1" ht="13.8" x14ac:dyDescent="0.25">
      <c r="A41" s="41" t="s">
        <v>24</v>
      </c>
      <c r="B41" s="28"/>
      <c r="C41" s="28"/>
      <c r="D41" s="28"/>
      <c r="E41" s="28"/>
      <c r="F41" s="42">
        <v>0</v>
      </c>
      <c r="G41" s="42">
        <v>0</v>
      </c>
      <c r="H41" s="42">
        <v>0</v>
      </c>
      <c r="I41" s="43">
        <v>0</v>
      </c>
      <c r="IS41" s="49"/>
      <c r="IT41" s="49"/>
      <c r="IU41" s="49"/>
      <c r="IV41" s="49"/>
    </row>
    <row r="42" spans="1:256" s="19" customFormat="1" ht="5.0999999999999996" customHeight="1" x14ac:dyDescent="0.25">
      <c r="A42" s="22"/>
      <c r="F42" s="34"/>
      <c r="G42" s="34"/>
      <c r="H42" s="34"/>
      <c r="I42" s="34"/>
      <c r="IS42" s="49"/>
      <c r="IT42" s="49"/>
      <c r="IU42" s="49"/>
      <c r="IV42" s="49"/>
    </row>
    <row r="43" spans="1:256" s="19" customFormat="1" ht="13.8" x14ac:dyDescent="0.25">
      <c r="A43" s="41" t="s">
        <v>9</v>
      </c>
      <c r="B43" s="28"/>
      <c r="C43" s="28"/>
      <c r="D43" s="28"/>
      <c r="E43" s="40">
        <f>I15</f>
        <v>0</v>
      </c>
      <c r="F43" s="40">
        <f>I15+F26-F39+F41</f>
        <v>0</v>
      </c>
      <c r="G43" s="40">
        <f>F43+G26-G39+G41</f>
        <v>0</v>
      </c>
      <c r="H43" s="40">
        <f>G43+H26-H39+H41</f>
        <v>0</v>
      </c>
      <c r="I43" s="44">
        <f>H43+I26-I39+I41</f>
        <v>0</v>
      </c>
      <c r="IS43" s="49"/>
      <c r="IT43" s="49"/>
      <c r="IU43" s="49"/>
      <c r="IV43" s="49"/>
    </row>
    <row r="44" spans="1:256" s="19" customFormat="1" ht="5.0999999999999996" customHeight="1" x14ac:dyDescent="0.25">
      <c r="A44" s="22"/>
      <c r="H44" s="28"/>
      <c r="IS44" s="49"/>
      <c r="IT44" s="49"/>
      <c r="IU44" s="49"/>
      <c r="IV44" s="49"/>
    </row>
    <row r="45" spans="1:256" s="19" customFormat="1" ht="13.8" x14ac:dyDescent="0.25">
      <c r="A45" s="15" t="s">
        <v>37</v>
      </c>
      <c r="B45" s="16"/>
      <c r="C45" s="16"/>
      <c r="D45" s="16"/>
      <c r="E45" s="16"/>
      <c r="F45" s="56"/>
      <c r="G45" s="56"/>
      <c r="H45" s="56"/>
      <c r="I45" s="57"/>
      <c r="IS45" s="49"/>
      <c r="IT45" s="49"/>
      <c r="IU45" s="49"/>
      <c r="IV45" s="49"/>
    </row>
    <row r="46" spans="1:256" s="19" customFormat="1" ht="13.8" x14ac:dyDescent="0.25">
      <c r="A46" s="18"/>
      <c r="B46" s="22" t="s">
        <v>38</v>
      </c>
      <c r="F46" s="33">
        <v>0</v>
      </c>
      <c r="G46" s="33">
        <f t="shared" ref="G46:I47" si="0">F46</f>
        <v>0</v>
      </c>
      <c r="H46" s="33">
        <f t="shared" si="0"/>
        <v>0</v>
      </c>
      <c r="I46" s="33">
        <f t="shared" si="0"/>
        <v>0</v>
      </c>
      <c r="IS46" s="49"/>
      <c r="IT46" s="49"/>
      <c r="IU46" s="49"/>
      <c r="IV46" s="49"/>
    </row>
    <row r="47" spans="1:256" s="19" customFormat="1" ht="13.8" x14ac:dyDescent="0.25">
      <c r="A47" s="18"/>
      <c r="B47" s="22" t="s">
        <v>39</v>
      </c>
      <c r="F47" s="33">
        <v>0</v>
      </c>
      <c r="G47" s="33">
        <f t="shared" si="0"/>
        <v>0</v>
      </c>
      <c r="H47" s="33">
        <f t="shared" si="0"/>
        <v>0</v>
      </c>
      <c r="I47" s="33">
        <f t="shared" si="0"/>
        <v>0</v>
      </c>
      <c r="IS47" s="49"/>
      <c r="IT47" s="49"/>
      <c r="IU47" s="49"/>
      <c r="IV47" s="49"/>
    </row>
    <row r="48" spans="1:256" s="19" customFormat="1" ht="13.8" x14ac:dyDescent="0.25">
      <c r="A48" s="18"/>
      <c r="B48" s="22" t="s">
        <v>40</v>
      </c>
      <c r="F48" s="33">
        <v>0</v>
      </c>
      <c r="G48" s="33">
        <f>F48</f>
        <v>0</v>
      </c>
      <c r="H48" s="33">
        <f t="shared" ref="H48:I50" si="1">G48</f>
        <v>0</v>
      </c>
      <c r="I48" s="33">
        <f t="shared" si="1"/>
        <v>0</v>
      </c>
      <c r="IS48" s="49"/>
      <c r="IT48" s="49"/>
      <c r="IU48" s="49"/>
      <c r="IV48" s="49"/>
    </row>
    <row r="49" spans="1:256" s="19" customFormat="1" ht="15.75" customHeight="1" x14ac:dyDescent="0.25">
      <c r="A49" s="18"/>
      <c r="B49" s="22" t="s">
        <v>41</v>
      </c>
      <c r="F49" s="33">
        <v>0</v>
      </c>
      <c r="G49" s="33">
        <f>F49</f>
        <v>0</v>
      </c>
      <c r="H49" s="33">
        <f t="shared" si="1"/>
        <v>0</v>
      </c>
      <c r="I49" s="33">
        <f t="shared" si="1"/>
        <v>0</v>
      </c>
      <c r="IS49" s="49"/>
      <c r="IT49" s="49"/>
      <c r="IU49" s="49"/>
      <c r="IV49" s="49"/>
    </row>
    <row r="50" spans="1:256" s="19" customFormat="1" ht="13.8" x14ac:dyDescent="0.25">
      <c r="A50" s="18"/>
      <c r="B50" s="58" t="s">
        <v>42</v>
      </c>
      <c r="F50" s="33">
        <v>0</v>
      </c>
      <c r="G50" s="33">
        <f>F50</f>
        <v>0</v>
      </c>
      <c r="H50" s="33">
        <f t="shared" si="1"/>
        <v>0</v>
      </c>
      <c r="I50" s="33">
        <f t="shared" si="1"/>
        <v>0</v>
      </c>
      <c r="IS50" s="49"/>
      <c r="IT50" s="49"/>
      <c r="IU50" s="49"/>
      <c r="IV50" s="49"/>
    </row>
    <row r="51" spans="1:256" s="19" customFormat="1" ht="5.0999999999999996" customHeight="1" x14ac:dyDescent="0.25">
      <c r="A51" s="18"/>
      <c r="F51" s="59"/>
      <c r="G51" s="59"/>
      <c r="H51" s="59"/>
      <c r="I51" s="60"/>
      <c r="IS51" s="49"/>
      <c r="IT51" s="49"/>
      <c r="IU51" s="49"/>
      <c r="IV51" s="49"/>
    </row>
    <row r="52" spans="1:256" s="19" customFormat="1" ht="15.75" customHeight="1" x14ac:dyDescent="0.25">
      <c r="A52" s="24"/>
      <c r="B52" s="36" t="s">
        <v>46</v>
      </c>
      <c r="C52" s="25"/>
      <c r="D52" s="25"/>
      <c r="E52" s="61"/>
      <c r="F52" s="61">
        <f>SUM(F46:F50)</f>
        <v>0</v>
      </c>
      <c r="G52" s="61">
        <f>SUM(G46:G50)</f>
        <v>0</v>
      </c>
      <c r="H52" s="61">
        <f>SUM(H46:H50)</f>
        <v>0</v>
      </c>
      <c r="I52" s="62">
        <f>SUM(I46:I50)</f>
        <v>0</v>
      </c>
      <c r="IS52" s="49"/>
      <c r="IT52" s="49"/>
      <c r="IU52" s="49"/>
      <c r="IV52" s="49"/>
    </row>
    <row r="53" spans="1:256" s="19" customFormat="1" ht="5.0999999999999996" customHeight="1" x14ac:dyDescent="0.25">
      <c r="A53" s="22"/>
      <c r="B53" s="22"/>
      <c r="F53" s="63"/>
      <c r="G53" s="63"/>
      <c r="H53" s="63"/>
      <c r="I53" s="63"/>
      <c r="IS53" s="49"/>
      <c r="IT53" s="49"/>
      <c r="IU53" s="49"/>
      <c r="IV53" s="49"/>
    </row>
    <row r="54" spans="1:256" s="19" customFormat="1" ht="15.75" customHeight="1" x14ac:dyDescent="0.25">
      <c r="A54" s="41" t="s">
        <v>43</v>
      </c>
      <c r="B54" s="28"/>
      <c r="C54" s="28"/>
      <c r="D54" s="28"/>
      <c r="E54" s="47">
        <f>E43</f>
        <v>0</v>
      </c>
      <c r="F54" s="47">
        <f>F43-F52</f>
        <v>0</v>
      </c>
      <c r="G54" s="47">
        <f>G43-G52</f>
        <v>0</v>
      </c>
      <c r="H54" s="47">
        <f>H43-H52</f>
        <v>0</v>
      </c>
      <c r="I54" s="47">
        <f>I43-I52</f>
        <v>0</v>
      </c>
      <c r="IS54" s="49"/>
      <c r="IT54" s="49"/>
      <c r="IU54" s="49"/>
      <c r="IV54" s="49"/>
    </row>
    <row r="55" spans="1:256" s="19" customFormat="1" ht="5.0999999999999996" customHeight="1" x14ac:dyDescent="0.25">
      <c r="A55" s="22"/>
      <c r="IS55" s="49"/>
      <c r="IT55" s="49"/>
      <c r="IU55" s="49"/>
      <c r="IV55" s="49"/>
    </row>
    <row r="56" spans="1:256" s="19" customFormat="1" ht="13.8" x14ac:dyDescent="0.25">
      <c r="A56" s="41" t="s">
        <v>54</v>
      </c>
      <c r="B56" s="28"/>
      <c r="C56" s="28"/>
      <c r="D56" s="28"/>
      <c r="E56" s="50" t="str">
        <f>IF(E54&gt;0,"Yes","No")</f>
        <v>No</v>
      </c>
      <c r="F56" s="50" t="str">
        <f>IF(F54&gt;0,"Yes","No")</f>
        <v>No</v>
      </c>
      <c r="G56" s="50" t="str">
        <f>IF(G54&gt;0,"Yes","No")</f>
        <v>No</v>
      </c>
      <c r="H56" s="50" t="str">
        <f>IF(H54&gt;0,"Yes","No")</f>
        <v>No</v>
      </c>
      <c r="I56" s="50" t="str">
        <f>IF(I54&gt;0,"Yes","No")</f>
        <v>No</v>
      </c>
      <c r="IS56" s="49"/>
      <c r="IT56" s="49"/>
      <c r="IU56" s="49"/>
      <c r="IV56" s="49"/>
    </row>
    <row r="57" spans="1:256" s="19" customFormat="1" ht="5.0999999999999996" customHeight="1"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55"/>
      <c r="IT57" s="55"/>
      <c r="IU57" s="55"/>
      <c r="IV57" s="55"/>
    </row>
    <row r="58" spans="1:256" s="19" customFormat="1" ht="13.8" x14ac:dyDescent="0.25">
      <c r="A58" s="15" t="s">
        <v>17</v>
      </c>
      <c r="B58" s="16"/>
      <c r="C58" s="16"/>
      <c r="D58" s="16"/>
      <c r="E58" s="16"/>
      <c r="F58" s="16"/>
      <c r="G58" s="53"/>
      <c r="H58" s="53"/>
      <c r="I58" s="54"/>
      <c r="IS58" s="49"/>
      <c r="IT58" s="49"/>
      <c r="IU58" s="49"/>
      <c r="IV58" s="49"/>
    </row>
    <row r="59" spans="1:256" customFormat="1" x14ac:dyDescent="0.25">
      <c r="A59" s="77"/>
      <c r="B59" s="78"/>
      <c r="C59" s="78"/>
      <c r="D59" s="78"/>
      <c r="E59" s="78"/>
      <c r="F59" s="78"/>
      <c r="G59" s="78"/>
      <c r="H59" s="78"/>
      <c r="I59" s="79"/>
      <c r="IS59" s="12"/>
      <c r="IT59" s="12"/>
      <c r="IU59" s="12"/>
      <c r="IV59" s="12"/>
    </row>
    <row r="60" spans="1:256" customFormat="1" x14ac:dyDescent="0.25">
      <c r="A60" s="77"/>
      <c r="B60" s="78"/>
      <c r="C60" s="78"/>
      <c r="D60" s="78"/>
      <c r="E60" s="78"/>
      <c r="F60" s="78"/>
      <c r="G60" s="78"/>
      <c r="H60" s="78"/>
      <c r="I60" s="79"/>
      <c r="IS60" s="12"/>
      <c r="IT60" s="12"/>
      <c r="IU60" s="12"/>
      <c r="IV60" s="12"/>
    </row>
    <row r="61" spans="1:256" customFormat="1" x14ac:dyDescent="0.25">
      <c r="A61" s="77"/>
      <c r="B61" s="78"/>
      <c r="C61" s="78"/>
      <c r="D61" s="78"/>
      <c r="E61" s="78"/>
      <c r="F61" s="78"/>
      <c r="G61" s="78"/>
      <c r="H61" s="78"/>
      <c r="I61" s="79"/>
      <c r="IS61" s="12"/>
      <c r="IT61" s="12"/>
      <c r="IU61" s="12"/>
      <c r="IV61" s="12"/>
    </row>
    <row r="62" spans="1:256" customFormat="1" x14ac:dyDescent="0.25">
      <c r="A62" s="80"/>
      <c r="B62" s="81"/>
      <c r="C62" s="81"/>
      <c r="D62" s="81"/>
      <c r="E62" s="81"/>
      <c r="F62" s="81"/>
      <c r="G62" s="81"/>
      <c r="H62" s="81"/>
      <c r="I62" s="82"/>
      <c r="IS62" s="12"/>
      <c r="IT62" s="12"/>
      <c r="IU62" s="12"/>
      <c r="IV62" s="12"/>
    </row>
    <row r="63" spans="1:256" customFormat="1" x14ac:dyDescent="0.25">
      <c r="A63" s="1" t="s">
        <v>35</v>
      </c>
      <c r="IS63" s="12"/>
      <c r="IT63" s="12"/>
      <c r="IU63" s="12"/>
      <c r="IV63" s="12"/>
    </row>
    <row r="64" spans="1:256" customFormat="1" x14ac:dyDescent="0.25">
      <c r="A64" s="1" t="s">
        <v>53</v>
      </c>
      <c r="IS64" s="12"/>
      <c r="IT64" s="12"/>
      <c r="IU64" s="12"/>
      <c r="IV64" s="12"/>
    </row>
    <row r="65" spans="1:256" customFormat="1" x14ac:dyDescent="0.25">
      <c r="A65" s="1" t="s">
        <v>36</v>
      </c>
      <c r="IS65" s="12"/>
      <c r="IT65" s="12"/>
      <c r="IU65" s="12"/>
      <c r="IV65" s="12"/>
    </row>
    <row r="66" spans="1:256" customFormat="1" ht="15.6" x14ac:dyDescent="0.3">
      <c r="A66" s="2" t="s">
        <v>18</v>
      </c>
      <c r="B66" s="2"/>
      <c r="C66" s="6"/>
      <c r="D66" s="6"/>
      <c r="E66" s="6"/>
      <c r="F66" s="6"/>
      <c r="G66" s="2" t="s">
        <v>13</v>
      </c>
      <c r="H66" s="2" t="s">
        <v>14</v>
      </c>
      <c r="I66" s="2"/>
      <c r="IS66" s="12"/>
      <c r="IT66" s="12"/>
      <c r="IU66" s="12"/>
      <c r="IV66" s="12"/>
    </row>
    <row r="67" spans="1:256" hidden="1" x14ac:dyDescent="0.25"/>
    <row r="68" spans="1:256" hidden="1" x14ac:dyDescent="0.25"/>
    <row r="69" spans="1:256" hidden="1" x14ac:dyDescent="0.25"/>
    <row r="70" spans="1:256" hidden="1" x14ac:dyDescent="0.25"/>
    <row r="71" spans="1:256" hidden="1" x14ac:dyDescent="0.25"/>
    <row r="72" spans="1:256" hidden="1" x14ac:dyDescent="0.25"/>
    <row r="73" spans="1:256" hidden="1" x14ac:dyDescent="0.25"/>
    <row r="74" spans="1:256" hidden="1" x14ac:dyDescent="0.25"/>
    <row r="75" spans="1:256" hidden="1" x14ac:dyDescent="0.25"/>
    <row r="76" spans="1:256" hidden="1" x14ac:dyDescent="0.25"/>
    <row r="77" spans="1:256" hidden="1" x14ac:dyDescent="0.25"/>
    <row r="78" spans="1:256" hidden="1" x14ac:dyDescent="0.25"/>
    <row r="79" spans="1:256" hidden="1" x14ac:dyDescent="0.25"/>
    <row r="80" spans="1:256"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t="15" hidden="1" customHeight="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t="173.25" hidden="1" customHeight="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hidden="1" x14ac:dyDescent="0.25"/>
    <row r="65511" hidden="1" x14ac:dyDescent="0.25"/>
    <row r="65512" hidden="1" x14ac:dyDescent="0.25"/>
    <row r="65513" hidden="1" x14ac:dyDescent="0.25"/>
    <row r="65514" hidden="1" x14ac:dyDescent="0.25"/>
    <row r="65515" hidden="1" x14ac:dyDescent="0.25"/>
    <row r="65516" hidden="1" x14ac:dyDescent="0.25"/>
    <row r="65517" hidden="1" x14ac:dyDescent="0.25"/>
    <row r="65518" hidden="1" x14ac:dyDescent="0.25"/>
    <row r="65519" hidden="1" x14ac:dyDescent="0.25"/>
    <row r="65520" hidden="1" x14ac:dyDescent="0.25"/>
    <row r="65521" hidden="1" x14ac:dyDescent="0.25"/>
    <row r="65522" hidden="1" x14ac:dyDescent="0.25"/>
    <row r="65523" hidden="1" x14ac:dyDescent="0.25"/>
    <row r="65524" hidden="1" x14ac:dyDescent="0.25"/>
    <row r="65525" hidden="1" x14ac:dyDescent="0.25"/>
    <row r="65526" hidden="1" x14ac:dyDescent="0.25"/>
    <row r="65527" hidden="1" x14ac:dyDescent="0.25"/>
    <row r="65528" hidden="1" x14ac:dyDescent="0.25"/>
    <row r="65529" hidden="1" x14ac:dyDescent="0.25"/>
    <row r="65530" hidden="1" x14ac:dyDescent="0.25"/>
  </sheetData>
  <sheetProtection algorithmName="SHA-512" hashValue="BYdhpreR5MYtXjD8/5nJX5gwGgRaHbcHXkRXtPIEmD5aDyYC89yYmsrh1bebZxr2ccQ+vbwnejvmZeKl2a2Qjg==" saltValue="6wr7ct3GtvEQxRGReybUYw==" spinCount="100000" sheet="1" selectLockedCells="1"/>
  <mergeCells count="1">
    <mergeCell ref="A59:I62"/>
  </mergeCells>
  <phoneticPr fontId="0" type="noConversion"/>
  <dataValidations count="1">
    <dataValidation type="list" allowBlank="1" showInputMessage="1" showErrorMessage="1" sqref="I3:I4" xr:uid="{00000000-0002-0000-0100-000000000000}">
      <formula1>$H$7:$H$8</formula1>
    </dataValidation>
  </dataValidations>
  <printOptions horizontalCentered="1" verticalCentered="1"/>
  <pageMargins left="0.23622047244094491" right="0.23622047244094491" top="0.23622047244094491" bottom="0.23622047244094491" header="0.51181102362204722" footer="0.51181102362204722"/>
  <pageSetup paperSize="9" orientation="portrait" r:id="rId1"/>
  <headerFooter alignWithMargins="0">
    <oddFoote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Option 1</vt:lpstr>
      <vt:lpstr>Option 2</vt:lpstr>
      <vt:lpstr>'Option 1'!Print_Area</vt:lpstr>
      <vt:lpstr>'Option 2'!Print_Area</vt:lpstr>
    </vt:vector>
  </TitlesOfParts>
  <Company>MSM Compliance Services P/L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RG166 Compliance Worksheet</dc:title>
  <dc:creator>MSM Compliance Services P/L</dc:creator>
  <dc:description>280823 Included Distributions as outflow_x000d_
300621 Updated default date to 30/06/21._x000d_
200818 Changed file type etc to fix "Fixed Objects Will Move" error._x000d_
130218 Corrected "Fixed Object error"_x000d_
150504 Included separate rows for GST and Corporate Tax and other minor amendments_x000d_
200304 Included reference to 106A in Trust Figure_x000d_
_x000d_
10/07/04 Included reference to prior month projection comparison to actual cash position achieved_x000d_
310704 Included Option 2 Calculation Sheet_x000d_
020405 Updated Comments, cl;arified Winbeat 106 figures_x000d_
200605 Updated file to Template_x000d_
200905 Automated Adverse Commercial contingencies after 1 month._x000d_
20/09/05 Automated GST collections and payments, expanded comments size._x000d_
250406 Extended analysis to include current period, to confirm asset solvency by profitability, Option 2 include other cash resources_x000d_
280707 Updated reference to RG166</dc:description>
  <cp:lastModifiedBy>Ivan Handasyde</cp:lastModifiedBy>
  <cp:lastPrinted>2022-08-30T23:52:05Z</cp:lastPrinted>
  <dcterms:created xsi:type="dcterms:W3CDTF">2003-05-28T01:08:38Z</dcterms:created>
  <dcterms:modified xsi:type="dcterms:W3CDTF">2023-08-28T02:21:00Z</dcterms:modified>
</cp:coreProperties>
</file>